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I ĐUA-KHEN THƯỞNG\2023-2024\TỔNG HỢP THI ĐUA CÁC KHỐI\HO SO XET THI DUA CAC KHOI\Xét thi đua\"/>
    </mc:Choice>
  </mc:AlternateContent>
  <bookViews>
    <workbookView minimized="1" xWindow="0" yWindow="0" windowWidth="20736" windowHeight="8208"/>
  </bookViews>
  <sheets>
    <sheet name="PL02" sheetId="9" r:id="rId1"/>
    <sheet name="PL01" sheetId="10" r:id="rId2"/>
    <sheet name="Xếp hạng" sheetId="11" r:id="rId3"/>
  </sheets>
  <definedNames>
    <definedName name="_xlnm._FilterDatabase" localSheetId="0" hidden="1">'PL02'!$A$9:$AN$65</definedName>
    <definedName name="_xlnm._FilterDatabase" localSheetId="2" hidden="1">'Xếp hạng'!$A$5:$F$5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10" i="10" l="1"/>
  <c r="BD11" i="10"/>
  <c r="BD12" i="10"/>
  <c r="BD13" i="10"/>
  <c r="BD14" i="10"/>
  <c r="BD15" i="10"/>
  <c r="BD16" i="10"/>
  <c r="BD17" i="10"/>
  <c r="BD18" i="10"/>
  <c r="BD9" i="10"/>
  <c r="N29" i="9" l="1"/>
  <c r="R29" i="9"/>
  <c r="E15" i="9" l="1"/>
  <c r="E26" i="9" l="1"/>
  <c r="E13" i="9"/>
  <c r="E11" i="9"/>
  <c r="F8" i="11" l="1"/>
  <c r="AK19" i="10"/>
  <c r="Y19" i="10"/>
  <c r="W19" i="10"/>
  <c r="U19" i="10"/>
  <c r="T19" i="10"/>
  <c r="S19" i="10"/>
  <c r="R19" i="10"/>
  <c r="P19" i="10"/>
  <c r="O19" i="10"/>
  <c r="M19" i="10"/>
  <c r="J19" i="10"/>
  <c r="I19" i="10"/>
  <c r="G19" i="10"/>
  <c r="F19" i="10"/>
  <c r="D19" i="10"/>
  <c r="C19" i="10"/>
  <c r="F10" i="11"/>
  <c r="Z18" i="10"/>
  <c r="X18" i="10"/>
  <c r="V18" i="10"/>
  <c r="Q18" i="10"/>
  <c r="N18" i="10"/>
  <c r="K18" i="10"/>
  <c r="L18" i="10" s="1"/>
  <c r="H18" i="10"/>
  <c r="E18" i="10"/>
  <c r="Z17" i="10"/>
  <c r="X17" i="10"/>
  <c r="V17" i="10"/>
  <c r="Q17" i="10"/>
  <c r="N17" i="10"/>
  <c r="K17" i="10"/>
  <c r="L17" i="10" s="1"/>
  <c r="H17" i="10"/>
  <c r="E17" i="10"/>
  <c r="F9" i="11"/>
  <c r="Z16" i="10"/>
  <c r="X16" i="10"/>
  <c r="V16" i="10"/>
  <c r="Q16" i="10"/>
  <c r="N16" i="10"/>
  <c r="K16" i="10"/>
  <c r="L16" i="10" s="1"/>
  <c r="H16" i="10"/>
  <c r="E16" i="10"/>
  <c r="F13" i="11"/>
  <c r="Z15" i="10"/>
  <c r="X15" i="10"/>
  <c r="V15" i="10"/>
  <c r="Q15" i="10"/>
  <c r="N15" i="10"/>
  <c r="L15" i="10"/>
  <c r="K15" i="10"/>
  <c r="H15" i="10"/>
  <c r="E15" i="10"/>
  <c r="F12" i="11"/>
  <c r="Z14" i="10"/>
  <c r="X14" i="10"/>
  <c r="V14" i="10"/>
  <c r="Q14" i="10"/>
  <c r="N14" i="10"/>
  <c r="L14" i="10"/>
  <c r="K14" i="10"/>
  <c r="H14" i="10"/>
  <c r="E14" i="10"/>
  <c r="F7" i="11"/>
  <c r="Z13" i="10"/>
  <c r="X13" i="10"/>
  <c r="V13" i="10"/>
  <c r="Q13" i="10"/>
  <c r="N13" i="10"/>
  <c r="K13" i="10"/>
  <c r="L13" i="10" s="1"/>
  <c r="H13" i="10"/>
  <c r="E13" i="10"/>
  <c r="F15" i="11"/>
  <c r="Z12" i="10"/>
  <c r="X12" i="10"/>
  <c r="V12" i="10"/>
  <c r="Q12" i="10"/>
  <c r="N12" i="10"/>
  <c r="K12" i="10"/>
  <c r="L12" i="10" s="1"/>
  <c r="H12" i="10"/>
  <c r="E12" i="10"/>
  <c r="F6" i="11"/>
  <c r="Z11" i="10"/>
  <c r="X11" i="10"/>
  <c r="V11" i="10"/>
  <c r="Q11" i="10"/>
  <c r="N11" i="10"/>
  <c r="K11" i="10"/>
  <c r="L11" i="10" s="1"/>
  <c r="H11" i="10"/>
  <c r="E11" i="10"/>
  <c r="F11" i="11"/>
  <c r="Z10" i="10"/>
  <c r="X10" i="10"/>
  <c r="V10" i="10"/>
  <c r="Q10" i="10"/>
  <c r="N10" i="10"/>
  <c r="K10" i="10"/>
  <c r="L10" i="10" s="1"/>
  <c r="H10" i="10"/>
  <c r="E10" i="10"/>
  <c r="F14" i="11"/>
  <c r="Z9" i="10"/>
  <c r="X9" i="10"/>
  <c r="X19" i="10" s="1"/>
  <c r="V9" i="10"/>
  <c r="Q9" i="10"/>
  <c r="N9" i="10"/>
  <c r="N19" i="10" s="1"/>
  <c r="K9" i="10"/>
  <c r="H9" i="10"/>
  <c r="E9" i="10"/>
  <c r="E19" i="10" l="1"/>
  <c r="Q19" i="10"/>
  <c r="K19" i="10"/>
  <c r="V19" i="10"/>
  <c r="L9" i="10"/>
  <c r="L19" i="10" s="1"/>
  <c r="Z19" i="10"/>
  <c r="H19" i="10"/>
  <c r="F16" i="11"/>
  <c r="E62" i="9" l="1"/>
  <c r="E59" i="9"/>
  <c r="E43" i="9"/>
  <c r="E19" i="9"/>
  <c r="E17" i="9"/>
  <c r="E82" i="9" l="1"/>
  <c r="E81" i="9"/>
  <c r="G65" i="9" l="1"/>
  <c r="C10" i="11" s="1"/>
  <c r="D10" i="11" s="1"/>
  <c r="E10" i="11" s="1"/>
  <c r="I65" i="9"/>
  <c r="C8" i="11" s="1"/>
  <c r="D8" i="11" s="1"/>
  <c r="E8" i="11" s="1"/>
  <c r="K65" i="9"/>
  <c r="C6" i="11" s="1"/>
  <c r="I72" i="9"/>
  <c r="I71" i="9"/>
  <c r="I70" i="9"/>
  <c r="I69" i="9"/>
  <c r="Q65" i="9"/>
  <c r="C9" i="11" s="1"/>
  <c r="D9" i="11" s="1"/>
  <c r="E9" i="11" s="1"/>
  <c r="S65" i="9"/>
  <c r="C13" i="11" s="1"/>
  <c r="D13" i="11" s="1"/>
  <c r="E13" i="11" s="1"/>
  <c r="U65" i="9"/>
  <c r="C12" i="11" s="1"/>
  <c r="D12" i="11" s="1"/>
  <c r="E12" i="11" s="1"/>
  <c r="W65" i="9"/>
  <c r="C11" i="11" s="1"/>
  <c r="D11" i="11" s="1"/>
  <c r="E11" i="11" s="1"/>
  <c r="Y65" i="9"/>
  <c r="C14" i="11" s="1"/>
  <c r="D14" i="11" s="1"/>
  <c r="E14" i="11" s="1"/>
  <c r="O65" i="9"/>
  <c r="C7" i="11" s="1"/>
  <c r="D7" i="11" s="1"/>
  <c r="E7" i="11" s="1"/>
  <c r="M65" i="9"/>
  <c r="C15" i="11" s="1"/>
  <c r="D15" i="11" l="1"/>
  <c r="E15" i="11" s="1"/>
  <c r="C16" i="11" l="1"/>
  <c r="D6" i="11"/>
  <c r="E6" i="11" s="1"/>
  <c r="E16" i="11" l="1"/>
  <c r="D16" i="11"/>
</calcChain>
</file>

<file path=xl/sharedStrings.xml><?xml version="1.0" encoding="utf-8"?>
<sst xmlns="http://schemas.openxmlformats.org/spreadsheetml/2006/main" count="1059" uniqueCount="245">
  <si>
    <t>TT</t>
  </si>
  <si>
    <t>Tiêu chí</t>
  </si>
  <si>
    <t>Yêu cầu</t>
  </si>
  <si>
    <t>Thẩm định</t>
  </si>
  <si>
    <t>Đạt</t>
  </si>
  <si>
    <t>MBC</t>
  </si>
  <si>
    <t>Triển khai các hoạt động quản lý, giảng dạy và học tập trên môi trường mạng theo Kế hoạch PTGD đến 2025 của huyện</t>
  </si>
  <si>
    <t>Tỷ lệ nhà giáo, cán bộ quản lý, người lao động là đảng viên</t>
  </si>
  <si>
    <t>Cơ sở giáo dục đạt chuẩn tối thiểu trở lên về CSVC theo Kế hoạch PTGD đến 2025 của huyện</t>
  </si>
  <si>
    <t>Cơ sở giáo dục đạt chuẩn tối thiểu trở lên về CSVC so với MBC của huyện</t>
  </si>
  <si>
    <t>Học sinh diện chính sách được miễn, giảm học phí và hỗ trợ chi phí học tập theo quy định</t>
  </si>
  <si>
    <t>Trường học có cơ sở hạ tầng và tài liệu phù hợp với học sinh khuyết tật theo Kế hoạch PTGD đến 2025 của huyện</t>
  </si>
  <si>
    <t>Học sinh bị đuối nước trong năm học</t>
  </si>
  <si>
    <t>Không</t>
  </si>
  <si>
    <t>Xây dựng kế hoạch kiểm tra nội bộ</t>
  </si>
  <si>
    <t>Triển khai thực hiện Kế hoạch kiểm tra theo Kế hoạch</t>
  </si>
  <si>
    <t>Đạt theo Kế hoạch</t>
  </si>
  <si>
    <t>Tình trạng lạm thu tại các cơ sở giáo dục theo kết luận của cơ quan có thẩm quyền</t>
  </si>
  <si>
    <t>Chi bộ Đảng được đánh giá cuối năm mức “Hoàn thành tốt nhiệm vụ trở lên”</t>
  </si>
  <si>
    <t>Công đoàn cơ sở được đánh giá cuối năm học mức “Hoàn thành tốt nhiệm vụ trở lên”</t>
  </si>
  <si>
    <t>Được công nhận đạt “Đơn vị văn hóa”</t>
  </si>
  <si>
    <t>Thực hiện Bản cam kết thực hiện nhiệm vụ trọng tâm năm học 2023-2024</t>
  </si>
  <si>
    <t>Đạt 100% nội dung cam kết</t>
  </si>
  <si>
    <t>CB, GV, NLĐ bị xử phạt vi phạm hành chính và cơ quan chức năng gửi văn bản về đơn vị</t>
  </si>
  <si>
    <t>CB, GV, NLĐ vi phạm pháp luật bị khởi tố</t>
  </si>
  <si>
    <t>CB, GV, NLĐ bị xử lý kỷ luật từ "Cảnh cáo" trở lên về viên chức và đảng viên</t>
  </si>
  <si>
    <t>Các vụ việc phức tạp xảy ra tại đơn vị; phát sinh thưa kiện, khiếu nại, tố cáo kéo dài; xảy ra “khủng hoảng truyền thông” do lỗi của đơn vị</t>
  </si>
  <si>
    <t>Đúng quy định</t>
  </si>
  <si>
    <t>Lộ, lọt bí mật nhà nước tại các trường MN, TH, THCS</t>
  </si>
  <si>
    <t>CB, GV, NLĐ tham gia các tôn giáo chưa được pháp luật công nhận bị cơ quan chức năng thông báo bằng văn bản</t>
  </si>
  <si>
    <t>CB, GV, NLĐ ứng xử trên mạng xã hội không phù hợp với chuẩn mực bị cơ quan chức năng thông báo bằng văn bản/báo chí phản ánh</t>
  </si>
  <si>
    <t>CB, GV, NLĐ không chấp hành các quy định của địa phương bị phản ánh bằng văn bản về đơn vị</t>
  </si>
  <si>
    <t>Thực hiện báo cáo số liệu đầu năm, giữa năm, cuối năm học</t>
  </si>
  <si>
    <t>Văn bản phát hành của đơn vị đúng thể thức theo quy định tại Nghị định số 30/2020/NĐ-CP</t>
  </si>
  <si>
    <t>Báo cáo kịp thời khi có vụ việc, sự việc bất thường xảy ra tại đơn vị cho cấp trên</t>
  </si>
  <si>
    <t>Không bị nhắc nhở</t>
  </si>
  <si>
    <t>Thực hiện hồ sơ khen thưởng</t>
  </si>
  <si>
    <t>Website của trường được cập nhật thường xuyên, phong phú (ít nhất 24 tin, bài trở lên/năm)</t>
  </si>
  <si>
    <t>Tỷ lệ GV có bằng ĐHSP trở lên so với MBC của huyện</t>
  </si>
  <si>
    <t>Tỷ lệ học sinh hoàn thành cấp học theo Kế hoạch PTGD đến 2025 của huyện</t>
  </si>
  <si>
    <t>Tỷ lệ học sinh hoàn thành cấp học so với MBC của huyện</t>
  </si>
  <si>
    <t>Tỷ lệ học sinh giảm thô theo Kế hoạch PTGD đến 2025 của huyện</t>
  </si>
  <si>
    <t>Tỷ lệ học sinh giảm thô so với MBC của huyện</t>
  </si>
  <si>
    <t>Trường học có dịch vụ hỗ trợ tâm lý học sinh theo Kế hoạch PTGD đến 2025 của huyện</t>
  </si>
  <si>
    <t>Học sinh cấp TH và THCS được đánh giá, xếp loại về thể lực theo quy định của Bộ GDĐT</t>
  </si>
  <si>
    <t>Học sinh phổ thông được phổ cập bơi so với MBC của huyện</t>
  </si>
  <si>
    <t>Tham gia các Giải thể thao học sinh trong năm học</t>
  </si>
  <si>
    <t>50% số môn</t>
  </si>
  <si>
    <t>Tỷ lệ Hiệu trưởng, Phó Hiệu trưởng,Tổ trưởng, Tổ phó chuyên môn  các trường TH, THCS là nữ</t>
  </si>
  <si>
    <t>≥ so với quy định</t>
  </si>
  <si>
    <t>Tỷ lệ HS có thẻ BHYT</t>
  </si>
  <si>
    <t>Liên đội được đánh giá cuối năm học mức “Liên đội Mạnh”</t>
  </si>
  <si>
    <t>Vi phạm về dạy thêm, học thêm</t>
  </si>
  <si>
    <t>KHỐI THI ĐUA SỐ 5</t>
  </si>
  <si>
    <t>Tỷ lệ HS đi học ĐĐT theo Kế hoạch PTGD đến 2025 của huyện</t>
  </si>
  <si>
    <t>Tỷ lệ học sinh đi học ĐĐT so với MBC của huyện</t>
  </si>
  <si>
    <t>Tỷ lệ chuyển cấp từ TH lên THCS theo Kế hoạch PTGD đến 2025 của huyện</t>
  </si>
  <si>
    <t>Tỷ lệ chuyển cấp từ TH lên THCS so với MBC của huyện</t>
  </si>
  <si>
    <t>Tỷ lệ học sinh bỏ học theo Kế hoạch PTGD đến 2025 của huyện</t>
  </si>
  <si>
    <t>Tỷ lệ học sinh bỏ học so với MBC của huyện</t>
  </si>
  <si>
    <t>Đạt chuẩn PCGDTHCS mức độ 3</t>
  </si>
  <si>
    <t>Trẻ khuyết tật ở độ tuổi THCS được tiếp cận dịch vụ giáo dục theo Kế hoạch PTGD đến 2025 của huyện</t>
  </si>
  <si>
    <t>Tham gia kỳ thi HSG các môn văn hóa cấp huyện đủ số môn quy định</t>
  </si>
  <si>
    <t>Số HS dự thi từng môn theo chỉ tiêu phân bổ</t>
  </si>
  <si>
    <t>Có HS đạt giải trong kỳ thi chọn HSG các môn văn hóa cấp huyện</t>
  </si>
  <si>
    <t>≥ III</t>
  </si>
  <si>
    <t>UBND HUYỆN TÂN HỒNG</t>
  </si>
  <si>
    <t>CỘNG HÒA XÃ HỘI CHỦ NGHĨA VIỆT NAM</t>
  </si>
  <si>
    <t>PHÒNG GIÁO DỤC VÀ ĐÀO TẠO</t>
  </si>
  <si>
    <t>Độc lập - Tự do - Hạnh phúc</t>
  </si>
  <si>
    <t>Năm học 2023-2024</t>
  </si>
  <si>
    <t>Đỗ Thị Bích Ngọc</t>
  </si>
  <si>
    <t>Trương Khắc Dũng</t>
  </si>
  <si>
    <t>Lê Công Luận</t>
  </si>
  <si>
    <t>Trịnh Hoàng Phi</t>
  </si>
  <si>
    <t>Nguyễn Minh Thuận</t>
  </si>
  <si>
    <t>%</t>
  </si>
  <si>
    <t>Kết quả</t>
  </si>
  <si>
    <t>Đạt KH PTGD + 1%</t>
  </si>
  <si>
    <t>Dương Văn Nhận</t>
  </si>
  <si>
    <t>PGDĐT đánh giá Đạt</t>
  </si>
  <si>
    <t>Tổng số tiêu chi</t>
  </si>
  <si>
    <t>Hoàn thành nhiệm vụ</t>
  </si>
  <si>
    <t>Không hoàn thành nhiệm vụ</t>
  </si>
  <si>
    <t>Hoàn thành Xuất sắc</t>
  </si>
  <si>
    <t xml:space="preserve">Hoàn thành Tốt </t>
  </si>
  <si>
    <t xml:space="preserve">Hoàn thành Khá </t>
  </si>
  <si>
    <r>
      <t xml:space="preserve">đạt từ </t>
    </r>
    <r>
      <rPr>
        <b/>
        <sz val="12"/>
        <color rgb="FF000000"/>
        <rFont val="Times New Roman"/>
        <family val="1"/>
      </rPr>
      <t xml:space="preserve">90% </t>
    </r>
    <r>
      <rPr>
        <sz val="12"/>
        <color rgb="FF000000"/>
        <rFont val="Times New Roman"/>
        <family val="1"/>
      </rPr>
      <t>tiêu chí trở lên</t>
    </r>
  </si>
  <si>
    <r>
      <t xml:space="preserve">đạt từ </t>
    </r>
    <r>
      <rPr>
        <b/>
        <sz val="12"/>
        <color rgb="FF000000"/>
        <rFont val="Times New Roman"/>
        <family val="1"/>
      </rPr>
      <t xml:space="preserve">80% </t>
    </r>
    <r>
      <rPr>
        <sz val="12"/>
        <color rgb="FF000000"/>
        <rFont val="Times New Roman"/>
        <family val="1"/>
      </rPr>
      <t xml:space="preserve">tiêu chí đến </t>
    </r>
    <r>
      <rPr>
        <b/>
        <sz val="12"/>
        <color rgb="FF000000"/>
        <rFont val="Times New Roman"/>
        <family val="1"/>
      </rPr>
      <t xml:space="preserve">89% </t>
    </r>
    <r>
      <rPr>
        <sz val="12"/>
        <color rgb="FF000000"/>
        <rFont val="Times New Roman"/>
        <family val="1"/>
      </rPr>
      <t>tiêu chí</t>
    </r>
  </si>
  <si>
    <r>
      <t xml:space="preserve">đạt từ </t>
    </r>
    <r>
      <rPr>
        <b/>
        <sz val="12"/>
        <color rgb="FF000000"/>
        <rFont val="Times New Roman"/>
        <family val="1"/>
      </rPr>
      <t xml:space="preserve">70% </t>
    </r>
    <r>
      <rPr>
        <sz val="12"/>
        <color rgb="FF000000"/>
        <rFont val="Times New Roman"/>
        <family val="1"/>
      </rPr>
      <t xml:space="preserve">tiêu chí đến </t>
    </r>
    <r>
      <rPr>
        <b/>
        <sz val="12"/>
        <color rgb="FF000000"/>
        <rFont val="Times New Roman"/>
        <family val="1"/>
      </rPr>
      <t xml:space="preserve">79% </t>
    </r>
    <r>
      <rPr>
        <sz val="12"/>
        <color rgb="FF000000"/>
        <rFont val="Times New Roman"/>
        <family val="1"/>
      </rPr>
      <t>tiêu chí</t>
    </r>
  </si>
  <si>
    <r>
      <t xml:space="preserve">đạt từ </t>
    </r>
    <r>
      <rPr>
        <b/>
        <sz val="12"/>
        <color rgb="FF000000"/>
        <rFont val="Times New Roman"/>
        <family val="1"/>
      </rPr>
      <t xml:space="preserve">50% </t>
    </r>
    <r>
      <rPr>
        <sz val="12"/>
        <color rgb="FF000000"/>
        <rFont val="Times New Roman"/>
        <family val="1"/>
      </rPr>
      <t xml:space="preserve">tiêu chí đến </t>
    </r>
    <r>
      <rPr>
        <b/>
        <sz val="12"/>
        <color rgb="FF000000"/>
        <rFont val="Times New Roman"/>
        <family val="1"/>
      </rPr>
      <t xml:space="preserve">69% </t>
    </r>
    <r>
      <rPr>
        <sz val="12"/>
        <color rgb="FF000000"/>
        <rFont val="Times New Roman"/>
        <family val="1"/>
      </rPr>
      <t>tiêu chí</t>
    </r>
  </si>
  <si>
    <r>
      <t xml:space="preserve">đạt dưới </t>
    </r>
    <r>
      <rPr>
        <b/>
        <sz val="12"/>
        <color rgb="FF000000"/>
        <rFont val="Times New Roman"/>
        <family val="1"/>
      </rPr>
      <t xml:space="preserve">50% </t>
    </r>
    <r>
      <rPr>
        <sz val="12"/>
        <color rgb="FF000000"/>
        <rFont val="Times New Roman"/>
        <family val="1"/>
      </rPr>
      <t>tiêu chí</t>
    </r>
  </si>
  <si>
    <t>MBC Huyện</t>
  </si>
  <si>
    <t>Người Thẩm định</t>
  </si>
  <si>
    <t xml:space="preserve"> THCS Tân Hộ Cơ</t>
  </si>
  <si>
    <t xml:space="preserve"> THCS Nguyễn Văn Tiệp</t>
  </si>
  <si>
    <t xml:space="preserve"> THCS Nguyễn Quang Diêu</t>
  </si>
  <si>
    <t xml:space="preserve"> THCS Tân Phước</t>
  </si>
  <si>
    <t xml:space="preserve"> THCS Nguyễn Du</t>
  </si>
  <si>
    <t xml:space="preserve"> TH-THCS Thống Nhất</t>
  </si>
  <si>
    <t xml:space="preserve"> TH-THCS Cả Găng</t>
  </si>
  <si>
    <t xml:space="preserve"> THCS Tân Thành B</t>
  </si>
  <si>
    <t xml:space="preserve"> THCS Thông Bình</t>
  </si>
  <si>
    <t xml:space="preserve"> THCS Nguyễn Văn Trỗi</t>
  </si>
  <si>
    <t>BẢNG TỔNG HỢP THẨM ĐỊNH TIÊU CHÍ THI ĐUA CÁC TRƯỜNG</t>
  </si>
  <si>
    <t>Đạt /Không</t>
  </si>
  <si>
    <t>≥ 50</t>
  </si>
  <si>
    <t>≥ 44</t>
  </si>
  <si>
    <t>≥ 39</t>
  </si>
  <si>
    <t>≥ 28</t>
  </si>
  <si>
    <t>TỔNG SỐ TIÊU CHÍ ĐẠT ĐƯỢC</t>
  </si>
  <si>
    <t>PHỤ LỤC 02</t>
  </si>
  <si>
    <t>Đúng</t>
  </si>
  <si>
    <t>Không đạt</t>
  </si>
  <si>
    <t>Xếp loại: LĐ mạnh</t>
  </si>
  <si>
    <t>Tân Phước: Bóng đá, Điền kinh, Cờ vua (3/7)</t>
  </si>
  <si>
    <t>Nguyễn Văn Trỗi: Bóng đá, Vovinam (2/7)</t>
  </si>
  <si>
    <t>Thống Nhất: Đẩy gậy, Điền kinh, Vovinam (3/7)</t>
  </si>
  <si>
    <t>Cả Găng: Vovinam, Điền kinh, Cờ vua (3/7)</t>
  </si>
  <si>
    <t>9/9</t>
  </si>
  <si>
    <t>8/9</t>
  </si>
  <si>
    <t>4/9</t>
  </si>
  <si>
    <t>7/9</t>
  </si>
  <si>
    <t>6/9</t>
  </si>
  <si>
    <t>2I 2II 2III</t>
  </si>
  <si>
    <t>2I 3II 8III</t>
  </si>
  <si>
    <t>3I 5II 4III</t>
  </si>
  <si>
    <t>1II 2III</t>
  </si>
  <si>
    <t>3II 4III</t>
  </si>
  <si>
    <t>1I 2II 1III</t>
  </si>
  <si>
    <t>1I 1II 1III</t>
  </si>
  <si>
    <t>2II 4II 7III</t>
  </si>
  <si>
    <t>1III</t>
  </si>
  <si>
    <t>0I 0II 0III</t>
  </si>
  <si>
    <t>Đạt 5/7</t>
  </si>
  <si>
    <t>Đạt 5/6</t>
  </si>
  <si>
    <t>Đạt 6/7</t>
  </si>
  <si>
    <t>Đạt 4/6</t>
  </si>
  <si>
    <t>Đạt 7/7</t>
  </si>
  <si>
    <t>Xếp loại: Xuất sắc</t>
  </si>
  <si>
    <t>Xếp loại: Tốt</t>
  </si>
  <si>
    <t>PL01</t>
  </si>
  <si>
    <t xml:space="preserve">Đơn vị </t>
  </si>
  <si>
    <t xml:space="preserve">Học sinh </t>
  </si>
  <si>
    <t>GIÁO VIÊN</t>
  </si>
  <si>
    <t>ĐIỂM THƯỞNG (Kèm minh chứng)</t>
  </si>
  <si>
    <t>CỘNG ĐIỂM THƯỞNG</t>
  </si>
  <si>
    <t>chuyển cấp  TH--&gt;THCS</t>
  </si>
  <si>
    <t>Học đúng độ tuổi</t>
  </si>
  <si>
    <t>Giảm thô</t>
  </si>
  <si>
    <t>Bỏ học</t>
  </si>
  <si>
    <t>Học sinh 
hoàn thành cấp học</t>
  </si>
  <si>
    <t>Hội thi trực tiếp</t>
  </si>
  <si>
    <t>Hội thi từ xa</t>
  </si>
  <si>
    <t>Chuẩn quốc gia</t>
  </si>
  <si>
    <t>XSĐ</t>
  </si>
  <si>
    <t>Chi bộ</t>
  </si>
  <si>
    <t>Công đoàn</t>
  </si>
  <si>
    <t>Học phí</t>
  </si>
  <si>
    <t>Tổng số HS lớp 6 đã chốt</t>
  </si>
  <si>
    <t>Số huy động</t>
  </si>
  <si>
    <t>Tỷ lệ %</t>
  </si>
  <si>
    <t>Tổng số HS đã chốt với PGD</t>
  </si>
  <si>
    <t>Số HS ĐĐT</t>
  </si>
  <si>
    <t>Chuyển đi trong năm</t>
  </si>
  <si>
    <t>Chuyển đến trong năm</t>
  </si>
  <si>
    <t>Số HS Cuối năm</t>
  </si>
  <si>
    <t>Tỷ lệ % giảm</t>
  </si>
  <si>
    <t>Số HS bỏ học</t>
  </si>
  <si>
    <t>Số HS 6 chốt với Phòng năm học 2020 - 2021</t>
  </si>
  <si>
    <t>Số HS 9 được công nhận tốt nghiệp 2023 - 2024</t>
  </si>
  <si>
    <t>Tỉ lệ %</t>
  </si>
  <si>
    <t>TS CBQL, GV, NV</t>
  </si>
  <si>
    <t>Số CBQL, GV</t>
  </si>
  <si>
    <t>Miễn nâng cao trình độ chuẩn đào tạo</t>
  </si>
  <si>
    <t>Số có bằng Đại học trở lên</t>
  </si>
  <si>
    <t xml:space="preserve">Tỷ lệ % </t>
  </si>
  <si>
    <t>Số đạt trình độ trên chuẩn</t>
  </si>
  <si>
    <t>Tỷ lệ % trên chuẩn</t>
  </si>
  <si>
    <t>Số CBQL, GV, NV là đảng viên</t>
  </si>
  <si>
    <t>Tỷ lệ % đảng viên</t>
  </si>
  <si>
    <t>Văn nghệ học đường</t>
  </si>
  <si>
    <t>Bơi lặn cứu đuối</t>
  </si>
  <si>
    <t>KHKT-STEM</t>
  </si>
  <si>
    <t>Hùng biện tiếng Anh</t>
  </si>
  <si>
    <t>Hùng biện tiếng Anh Tỉnh</t>
  </si>
  <si>
    <t>Tin học trẻ</t>
  </si>
  <si>
    <t>Ý tưởng khởi nghiệp Tỉnh</t>
  </si>
  <si>
    <t>Tìm hiểu thế giới nghề nghiệp</t>
  </si>
  <si>
    <t>Học sinh giỏi Huyện</t>
  </si>
  <si>
    <t>Học sinh giỏi Tỉnh</t>
  </si>
  <si>
    <t>GVG Huyện</t>
  </si>
  <si>
    <t>GVG TỈnh</t>
  </si>
  <si>
    <t>Hội khỏe Phù Đổng Huyện</t>
  </si>
  <si>
    <t>Hội khỏe Phù Đổng Tỉnh</t>
  </si>
  <si>
    <t xml:space="preserve">Thiếu nhi với văn hóa đọc </t>
  </si>
  <si>
    <t>Cổng trường ATGT</t>
  </si>
  <si>
    <t>BHYT</t>
  </si>
  <si>
    <t>STTTN-NĐ</t>
  </si>
  <si>
    <t>Bơm mìn</t>
  </si>
  <si>
    <t>Mức độ</t>
  </si>
  <si>
    <t>Điểm</t>
  </si>
  <si>
    <t>XL</t>
  </si>
  <si>
    <t>Vươt MBC</t>
  </si>
  <si>
    <t>CỘNG</t>
  </si>
  <si>
    <t xml:space="preserve">Đạt giải </t>
  </si>
  <si>
    <t xml:space="preserve">Cấp huyện </t>
  </si>
  <si>
    <t xml:space="preserve">Cấp tỉnh </t>
  </si>
  <si>
    <t>Khu vực, Toàn quốc</t>
  </si>
  <si>
    <t xml:space="preserve">I </t>
  </si>
  <si>
    <t xml:space="preserve">II </t>
  </si>
  <si>
    <t>III</t>
  </si>
  <si>
    <t xml:space="preserve">Giải tập thể </t>
  </si>
  <si>
    <t>200% vòng huyện</t>
  </si>
  <si>
    <t>400% vòng huyện</t>
  </si>
  <si>
    <t xml:space="preserve">Cá nhân </t>
  </si>
  <si>
    <t>HỘI THI ĐƯỢC CHỌN CỬ THAM DỰ KHÔNG TÍNH ĐIỂM THƯỞNG</t>
  </si>
  <si>
    <t>Tổng số tiêu chí đạt</t>
  </si>
  <si>
    <t>Xếp loại</t>
  </si>
  <si>
    <t>Tổng điểm thưởng</t>
  </si>
  <si>
    <t>Xếp hạng</t>
  </si>
  <si>
    <t>Đơn vị</t>
  </si>
  <si>
    <t>BẢNG TỔNG HỢP</t>
  </si>
  <si>
    <t>&lt;0,75</t>
  </si>
  <si>
    <t>&gt;99,5</t>
  </si>
  <si>
    <t>&lt;3,5</t>
  </si>
  <si>
    <t>&lt; 28</t>
  </si>
  <si>
    <r>
      <t>Tỷ lệ GV có bằng ĐHSP trở lên theo Kế hoạch PTGD đến 2025 của huyện</t>
    </r>
    <r>
      <rPr>
        <vertAlign val="superscript"/>
        <sz val="12"/>
        <color theme="1"/>
        <rFont val="Times New Roman"/>
        <family val="1"/>
      </rPr>
      <t xml:space="preserve"> (5)</t>
    </r>
  </si>
  <si>
    <r>
      <t xml:space="preserve">Tỷ lệ nữ trong Quy hoạch cán bộ lãnh đạo quản lý </t>
    </r>
    <r>
      <rPr>
        <i/>
        <sz val="12"/>
        <color theme="1"/>
        <rFont val="Times New Roman"/>
        <family val="1"/>
      </rPr>
      <t xml:space="preserve">(Hiệu trưởng, Phó Hiệu trưởng) </t>
    </r>
    <r>
      <rPr>
        <sz val="12"/>
        <color theme="1"/>
        <rFont val="Times New Roman"/>
        <family val="1"/>
      </rPr>
      <t>giai đoạn 2021 – 2025</t>
    </r>
  </si>
  <si>
    <r>
      <t xml:space="preserve">Xây dựng và triển khai thực hiện Kế hoạch bảo vệ bí mật nhà nước </t>
    </r>
    <r>
      <rPr>
        <i/>
        <sz val="12"/>
        <color theme="1"/>
        <rFont val="Times New Roman"/>
        <family val="1"/>
      </rPr>
      <t>(tại các trường MN, TH, THCS)</t>
    </r>
  </si>
  <si>
    <r>
      <t xml:space="preserve">Tỷ lệ thu học phí </t>
    </r>
    <r>
      <rPr>
        <i/>
        <sz val="12"/>
        <color theme="1"/>
        <rFont val="Times New Roman"/>
        <family val="1"/>
      </rPr>
      <t>(kể cả số HS được miễn theo quy định)</t>
    </r>
  </si>
  <si>
    <t>Tốt</t>
  </si>
  <si>
    <t>Xuất sắc</t>
  </si>
  <si>
    <t>Hoàn thành</t>
  </si>
  <si>
    <t>I</t>
  </si>
  <si>
    <t>II</t>
  </si>
  <si>
    <t>IV</t>
  </si>
  <si>
    <t>V</t>
  </si>
  <si>
    <t>VI</t>
  </si>
  <si>
    <t>VII</t>
  </si>
  <si>
    <t>VIII</t>
  </si>
  <si>
    <t>X</t>
  </si>
  <si>
    <t>IX</t>
  </si>
  <si>
    <t>Khá</t>
  </si>
  <si>
    <t>Ngày Hội giao luu HS Tiểu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</si>
</sst>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00"/>
  </numFmts>
  <fonts count="3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Times New Roman"/>
      <family val="2"/>
      <charset val="163"/>
    </font>
    <font>
      <b/>
      <sz val="13"/>
      <color theme="1"/>
      <name val="Times New Roman"/>
      <family val="2"/>
      <charset val="163"/>
    </font>
    <font>
      <b/>
      <sz val="14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4"/>
      <color rgb="FFFF0000"/>
      <name val="Calibri"/>
      <family val="2"/>
      <scheme val="minor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vertAlign val="super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rgb="FF0000CC"/>
      <name val="Times New Roman"/>
      <family val="1"/>
    </font>
    <font>
      <b/>
      <sz val="13"/>
      <name val="Times New Roman"/>
      <family val="1"/>
    </font>
    <font>
      <b/>
      <sz val="13"/>
      <color indexed="60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9933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22" fillId="0" borderId="0"/>
  </cellStyleXfs>
  <cellXfs count="151">
    <xf numFmtId="0" fontId="0" fillId="0" borderId="0" xfId="0"/>
    <xf numFmtId="0" fontId="0" fillId="0" borderId="0" xfId="0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6" fillId="5" borderId="9" xfId="0" applyFont="1" applyFill="1" applyBorder="1" applyAlignment="1" applyProtection="1">
      <alignment horizontal="center" vertical="center" wrapText="1"/>
      <protection locked="0"/>
    </xf>
    <xf numFmtId="0" fontId="6" fillId="5" borderId="7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9" fillId="6" borderId="2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justify" vertical="center" wrapText="1"/>
      <protection locked="0"/>
    </xf>
    <xf numFmtId="0" fontId="4" fillId="6" borderId="2" xfId="0" applyFont="1" applyFill="1" applyBorder="1" applyAlignment="1" applyProtection="1">
      <alignment horizontal="right" vertical="center"/>
      <protection locked="0"/>
    </xf>
    <xf numFmtId="10" fontId="4" fillId="6" borderId="2" xfId="0" applyNumberFormat="1" applyFont="1" applyFill="1" applyBorder="1" applyAlignment="1" applyProtection="1">
      <alignment horizontal="right" vertical="center"/>
      <protection locked="0"/>
    </xf>
    <xf numFmtId="0" fontId="4" fillId="6" borderId="2" xfId="0" applyFont="1" applyFill="1" applyBorder="1" applyAlignment="1" applyProtection="1">
      <alignment horizontal="right"/>
      <protection locked="0"/>
    </xf>
    <xf numFmtId="0" fontId="0" fillId="6" borderId="0" xfId="0" applyFill="1" applyProtection="1">
      <protection locked="0"/>
    </xf>
    <xf numFmtId="9" fontId="4" fillId="6" borderId="2" xfId="0" applyNumberFormat="1" applyFont="1" applyFill="1" applyBorder="1" applyAlignment="1" applyProtection="1">
      <alignment horizontal="right" vertical="center"/>
      <protection locked="0"/>
    </xf>
    <xf numFmtId="0" fontId="4" fillId="6" borderId="2" xfId="0" applyFont="1" applyFill="1" applyBorder="1" applyAlignment="1" applyProtection="1">
      <alignment horizontal="right" vertical="center"/>
    </xf>
    <xf numFmtId="16" fontId="4" fillId="6" borderId="2" xfId="0" quotePrefix="1" applyNumberFormat="1" applyFont="1" applyFill="1" applyBorder="1" applyAlignment="1" applyProtection="1">
      <alignment horizontal="right" vertical="center"/>
      <protection locked="0"/>
    </xf>
    <xf numFmtId="0" fontId="4" fillId="6" borderId="2" xfId="0" quotePrefix="1" applyFont="1" applyFill="1" applyBorder="1" applyAlignment="1" applyProtection="1">
      <alignment horizontal="right" vertical="center"/>
      <protection locked="0"/>
    </xf>
    <xf numFmtId="9" fontId="4" fillId="6" borderId="2" xfId="0" applyNumberFormat="1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 applyProtection="1">
      <alignment horizontal="right" vertical="center"/>
      <protection locked="0"/>
    </xf>
    <xf numFmtId="0" fontId="0" fillId="6" borderId="2" xfId="0" applyFill="1" applyBorder="1" applyProtection="1">
      <protection locked="0"/>
    </xf>
    <xf numFmtId="2" fontId="4" fillId="6" borderId="2" xfId="1" applyNumberFormat="1" applyFont="1" applyFill="1" applyBorder="1" applyAlignment="1" applyProtection="1">
      <alignment horizontal="right" vertical="center"/>
      <protection locked="0"/>
    </xf>
    <xf numFmtId="2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2" fontId="9" fillId="6" borderId="2" xfId="0" applyNumberFormat="1" applyFont="1" applyFill="1" applyBorder="1" applyAlignment="1" applyProtection="1">
      <alignment horizontal="center" vertical="center" wrapText="1"/>
      <protection locked="0"/>
    </xf>
    <xf numFmtId="2" fontId="4" fillId="6" borderId="2" xfId="0" applyNumberFormat="1" applyFont="1" applyFill="1" applyBorder="1" applyAlignment="1" applyProtection="1">
      <alignment horizontal="justify" vertical="center" wrapText="1"/>
      <protection locked="0"/>
    </xf>
    <xf numFmtId="2" fontId="4" fillId="6" borderId="2" xfId="1" applyNumberFormat="1" applyFont="1" applyFill="1" applyBorder="1" applyAlignment="1" applyProtection="1">
      <alignment horizontal="right" vertical="center"/>
    </xf>
    <xf numFmtId="2" fontId="4" fillId="6" borderId="2" xfId="0" applyNumberFormat="1" applyFont="1" applyFill="1" applyBorder="1" applyAlignment="1" applyProtection="1">
      <alignment horizontal="right" vertical="center"/>
      <protection locked="0"/>
    </xf>
    <xf numFmtId="2" fontId="4" fillId="6" borderId="2" xfId="0" applyNumberFormat="1" applyFont="1" applyFill="1" applyBorder="1" applyAlignment="1" applyProtection="1">
      <alignment horizontal="right"/>
      <protection locked="0"/>
    </xf>
    <xf numFmtId="165" fontId="4" fillId="6" borderId="2" xfId="0" applyNumberFormat="1" applyFont="1" applyFill="1" applyBorder="1" applyAlignment="1" applyProtection="1">
      <alignment horizontal="right" vertical="center"/>
    </xf>
    <xf numFmtId="2" fontId="4" fillId="6" borderId="2" xfId="0" applyNumberFormat="1" applyFont="1" applyFill="1" applyBorder="1" applyAlignment="1" applyProtection="1">
      <alignment horizontal="right" vertical="center"/>
    </xf>
    <xf numFmtId="2" fontId="4" fillId="4" borderId="2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6" fillId="6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6" borderId="2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vertical="center"/>
      <protection locked="0"/>
    </xf>
    <xf numFmtId="2" fontId="0" fillId="6" borderId="2" xfId="0" applyNumberFormat="1" applyFill="1" applyBorder="1" applyProtection="1"/>
    <xf numFmtId="2" fontId="0" fillId="4" borderId="2" xfId="0" applyNumberFormat="1" applyFill="1" applyBorder="1" applyProtection="1"/>
    <xf numFmtId="0" fontId="0" fillId="6" borderId="3" xfId="0" applyFill="1" applyBorder="1" applyProtection="1">
      <protection locked="0"/>
    </xf>
    <xf numFmtId="0" fontId="18" fillId="6" borderId="3" xfId="0" applyFont="1" applyFill="1" applyBorder="1" applyAlignment="1" applyProtection="1">
      <alignment vertical="center"/>
    </xf>
    <xf numFmtId="0" fontId="0" fillId="4" borderId="3" xfId="0" applyFill="1" applyBorder="1" applyProtection="1"/>
    <xf numFmtId="2" fontId="0" fillId="4" borderId="3" xfId="0" applyNumberFormat="1" applyFill="1" applyBorder="1" applyProtection="1"/>
    <xf numFmtId="0" fontId="0" fillId="6" borderId="3" xfId="0" applyFill="1" applyBorder="1" applyProtection="1"/>
    <xf numFmtId="0" fontId="0" fillId="6" borderId="2" xfId="0" applyFill="1" applyBorder="1" applyProtection="1"/>
    <xf numFmtId="4" fontId="0" fillId="4" borderId="2" xfId="1" applyNumberFormat="1" applyFont="1" applyFill="1" applyBorder="1" applyProtection="1"/>
    <xf numFmtId="0" fontId="7" fillId="6" borderId="2" xfId="0" applyFont="1" applyFill="1" applyBorder="1" applyProtection="1">
      <protection locked="0"/>
    </xf>
    <xf numFmtId="2" fontId="0" fillId="6" borderId="3" xfId="0" applyNumberFormat="1" applyFill="1" applyBorder="1" applyProtection="1"/>
    <xf numFmtId="4" fontId="0" fillId="6" borderId="2" xfId="1" applyNumberFormat="1" applyFont="1" applyFill="1" applyBorder="1" applyProtection="1"/>
    <xf numFmtId="0" fontId="17" fillId="6" borderId="2" xfId="0" applyFont="1" applyFill="1" applyBorder="1" applyAlignment="1" applyProtection="1">
      <alignment vertical="center"/>
      <protection locked="0"/>
    </xf>
    <xf numFmtId="0" fontId="19" fillId="8" borderId="12" xfId="0" applyFont="1" applyFill="1" applyBorder="1" applyAlignment="1" applyProtection="1">
      <protection locked="0"/>
    </xf>
    <xf numFmtId="2" fontId="19" fillId="8" borderId="12" xfId="0" applyNumberFormat="1" applyFont="1" applyFill="1" applyBorder="1" applyAlignment="1" applyProtection="1">
      <protection locked="0"/>
    </xf>
    <xf numFmtId="0" fontId="2" fillId="0" borderId="0" xfId="0" applyFont="1" applyProtection="1">
      <protection locked="0"/>
    </xf>
    <xf numFmtId="9" fontId="0" fillId="0" borderId="0" xfId="1" applyFont="1" applyProtection="1">
      <protection locked="0"/>
    </xf>
    <xf numFmtId="0" fontId="0" fillId="0" borderId="0" xfId="0" applyBorder="1" applyProtection="1"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vertical="center" wrapText="1"/>
      <protection locked="0"/>
    </xf>
    <xf numFmtId="0" fontId="20" fillId="0" borderId="2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0" fontId="4" fillId="4" borderId="2" xfId="0" applyNumberFormat="1" applyFont="1" applyFill="1" applyBorder="1" applyAlignment="1" applyProtection="1">
      <alignment horizontal="right" vertical="center"/>
      <protection locked="0"/>
    </xf>
    <xf numFmtId="0" fontId="4" fillId="6" borderId="2" xfId="0" applyFont="1" applyFill="1" applyBorder="1" applyProtection="1">
      <protection locked="0"/>
    </xf>
    <xf numFmtId="0" fontId="4" fillId="4" borderId="2" xfId="0" applyFont="1" applyFill="1" applyBorder="1" applyProtection="1">
      <protection locked="0"/>
    </xf>
    <xf numFmtId="2" fontId="4" fillId="6" borderId="2" xfId="0" applyNumberFormat="1" applyFont="1" applyFill="1" applyBorder="1" applyProtection="1">
      <protection locked="0"/>
    </xf>
    <xf numFmtId="2" fontId="4" fillId="4" borderId="2" xfId="0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4" fillId="6" borderId="0" xfId="0" applyFont="1" applyFill="1" applyProtection="1">
      <protection locked="0"/>
    </xf>
    <xf numFmtId="2" fontId="4" fillId="6" borderId="0" xfId="0" applyNumberFormat="1" applyFont="1" applyFill="1" applyProtection="1">
      <protection locked="0"/>
    </xf>
    <xf numFmtId="9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6" fillId="3" borderId="2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164" fontId="4" fillId="0" borderId="0" xfId="1" applyNumberFormat="1" applyFont="1" applyProtection="1"/>
    <xf numFmtId="0" fontId="0" fillId="8" borderId="2" xfId="0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Protection="1">
      <protection locked="0"/>
    </xf>
    <xf numFmtId="2" fontId="5" fillId="6" borderId="2" xfId="0" applyNumberFormat="1" applyFont="1" applyFill="1" applyBorder="1" applyProtection="1"/>
    <xf numFmtId="1" fontId="28" fillId="7" borderId="2" xfId="2" applyNumberFormat="1" applyFont="1" applyFill="1" applyBorder="1" applyAlignment="1">
      <alignment horizontal="center" vertical="center" wrapText="1"/>
    </xf>
    <xf numFmtId="0" fontId="5" fillId="6" borderId="0" xfId="0" applyFont="1" applyFill="1" applyProtection="1">
      <protection locked="0"/>
    </xf>
    <xf numFmtId="0" fontId="29" fillId="8" borderId="12" xfId="0" applyFont="1" applyFill="1" applyBorder="1" applyAlignment="1" applyProtection="1">
      <protection locked="0"/>
    </xf>
    <xf numFmtId="2" fontId="29" fillId="8" borderId="12" xfId="0" applyNumberFormat="1" applyFont="1" applyFill="1" applyBorder="1" applyAlignment="1" applyProtection="1">
      <protection locked="0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right" vertical="center"/>
    </xf>
    <xf numFmtId="0" fontId="18" fillId="9" borderId="17" xfId="0" applyFont="1" applyFill="1" applyBorder="1" applyAlignment="1">
      <alignment vertical="center"/>
    </xf>
    <xf numFmtId="0" fontId="18" fillId="9" borderId="17" xfId="0" applyFont="1" applyFill="1" applyBorder="1" applyAlignment="1">
      <alignment horizontal="right" vertical="center"/>
    </xf>
    <xf numFmtId="0" fontId="21" fillId="9" borderId="17" xfId="0" applyFont="1" applyFill="1" applyBorder="1" applyAlignment="1">
      <alignment horizontal="right" vertical="center"/>
    </xf>
    <xf numFmtId="0" fontId="30" fillId="0" borderId="17" xfId="0" applyFont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/>
    </xf>
    <xf numFmtId="0" fontId="6" fillId="3" borderId="12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/>
      <protection locked="0"/>
    </xf>
    <xf numFmtId="0" fontId="23" fillId="0" borderId="6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3" fillId="4" borderId="12" xfId="0" applyFont="1" applyFill="1" applyBorder="1" applyAlignment="1" applyProtection="1">
      <alignment horizontal="center"/>
      <protection locked="0"/>
    </xf>
    <xf numFmtId="0" fontId="19" fillId="8" borderId="12" xfId="0" applyFont="1" applyFill="1" applyBorder="1" applyAlignment="1" applyProtection="1">
      <alignment horizontal="center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6" borderId="5" xfId="0" applyFont="1" applyFill="1" applyBorder="1" applyAlignment="1" applyProtection="1">
      <alignment horizontal="center" vertical="center" wrapText="1"/>
      <protection locked="0"/>
    </xf>
    <xf numFmtId="0" fontId="16" fillId="6" borderId="13" xfId="0" applyFont="1" applyFill="1" applyBorder="1" applyAlignment="1" applyProtection="1">
      <alignment horizontal="center" vertical="center" wrapText="1"/>
      <protection locked="0"/>
    </xf>
    <xf numFmtId="0" fontId="16" fillId="6" borderId="6" xfId="0" applyFont="1" applyFill="1" applyBorder="1" applyAlignment="1" applyProtection="1">
      <alignment horizontal="center" vertical="center" wrapText="1"/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29" fillId="8" borderId="12" xfId="0" applyFont="1" applyFill="1" applyBorder="1" applyAlignment="1" applyProtection="1">
      <alignment horizontal="center"/>
      <protection locked="0"/>
    </xf>
    <xf numFmtId="0" fontId="7" fillId="7" borderId="0" xfId="0" applyFont="1" applyFill="1" applyAlignment="1" applyProtection="1">
      <alignment horizontal="center"/>
      <protection locked="0"/>
    </xf>
  </cellXfs>
  <cellStyles count="3">
    <cellStyle name="Normal" xfId="0" builtinId="0"/>
    <cellStyle name="Normal 3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777240</xdr:colOff>
      <xdr:row>2</xdr:row>
      <xdr:rowOff>0</xdr:rowOff>
    </xdr:from>
    <xdr:to>
      <xdr:col>2</xdr:col>
      <xdr:colOff>1773555</xdr:colOff>
      <xdr:row>2</xdr:row>
      <xdr:rowOff>1905</xdr:rowOff>
    </xdr:to>
    <xdr:grpSp>
      <xdr:nvGrpSpPr>
        <xdr:cNvPr id="2" name="Group 1"/>
        <xdr:cNvGrpSpPr>
          <a:grpSpLocks/>
        </xdr:cNvGrpSpPr>
      </xdr:nvGrpSpPr>
      <xdr:grpSpPr>
        <a:xfrm>
          <a:off x="1531620" y="472440"/>
          <a:ext cx="996315" cy="1905"/>
          <a:chOff x="0" y="0"/>
          <a:chExt cx="1232535" cy="9525"/>
        </a:xfrm>
      </xdr:grpSpPr>
      <xdr:sp macro="" textlink="">
        <xdr:nvSpPr>
          <xdr:cNvPr id="3" name="Graphic 11"/>
          <xdr:cNvSpPr/>
        </xdr:nvSpPr>
        <xdr:spPr>
          <a:xfrm>
            <a:off x="0" y="4572"/>
            <a:ext cx="1232535" cy="1270"/>
          </a:xfrm>
          <a:custGeom>
            <a:avLst/>
            <a:gdLst/>
            <a:ahLst/>
            <a:cxnLst/>
            <a:rect l="l" t="t" r="r" b="b"/>
            <a:pathLst>
              <a:path w="1232535">
                <a:moveTo>
                  <a:pt x="0" y="0"/>
                </a:moveTo>
                <a:lnTo>
                  <a:pt x="1232535" y="0"/>
                </a:lnTo>
              </a:path>
            </a:pathLst>
          </a:custGeom>
          <a:ln w="9144">
            <a:solidFill>
              <a:srgbClr val="000000"/>
            </a:solidFill>
            <a:prstDash val="solid"/>
          </a:ln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</xdr:grpSp>
    <xdr:clientData/>
  </xdr:twoCellAnchor>
  <xdr:twoCellAnchor>
    <xdr:from>
      <xdr:col>3</xdr:col>
      <xdr:colOff>807720</xdr:colOff>
      <xdr:row>2</xdr:row>
      <xdr:rowOff>7620</xdr:rowOff>
    </xdr:from>
    <xdr:to>
      <xdr:col>5</xdr:col>
      <xdr:colOff>0</xdr:colOff>
      <xdr:row>2</xdr:row>
      <xdr:rowOff>7620</xdr:rowOff>
    </xdr:to>
    <xdr:grpSp>
      <xdr:nvGrpSpPr>
        <xdr:cNvPr id="4" name="Group 3"/>
        <xdr:cNvGrpSpPr>
          <a:grpSpLocks/>
        </xdr:cNvGrpSpPr>
      </xdr:nvGrpSpPr>
      <xdr:grpSpPr>
        <a:xfrm>
          <a:off x="3444240" y="480060"/>
          <a:ext cx="662940" cy="0"/>
          <a:chOff x="0" y="0"/>
          <a:chExt cx="2133600" cy="9525"/>
        </a:xfrm>
      </xdr:grpSpPr>
      <xdr:sp macro="" textlink="">
        <xdr:nvSpPr>
          <xdr:cNvPr id="5" name="Graphic 13"/>
          <xdr:cNvSpPr/>
        </xdr:nvSpPr>
        <xdr:spPr>
          <a:xfrm>
            <a:off x="0" y="4572"/>
            <a:ext cx="2133600" cy="1270"/>
          </a:xfrm>
          <a:custGeom>
            <a:avLst/>
            <a:gdLst/>
            <a:ahLst/>
            <a:cxnLst/>
            <a:rect l="l" t="t" r="r" b="b"/>
            <a:pathLst>
              <a:path w="2133600">
                <a:moveTo>
                  <a:pt x="0" y="0"/>
                </a:moveTo>
                <a:lnTo>
                  <a:pt x="2133600" y="0"/>
                </a:lnTo>
              </a:path>
            </a:pathLst>
          </a:custGeom>
          <a:ln w="9144">
            <a:solidFill>
              <a:srgbClr val="000000"/>
            </a:solidFill>
            <a:prstDash val="solid"/>
          </a:ln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</xdr:grpSp>
    <xdr:clientData/>
  </xdr:twoCellAnchor>
  <xdr:twoCellAnchor>
    <xdr:from>
      <xdr:col>3</xdr:col>
      <xdr:colOff>807720</xdr:colOff>
      <xdr:row>2</xdr:row>
      <xdr:rowOff>7620</xdr:rowOff>
    </xdr:from>
    <xdr:to>
      <xdr:col>5</xdr:col>
      <xdr:colOff>0</xdr:colOff>
      <xdr:row>2</xdr:row>
      <xdr:rowOff>7620</xdr:rowOff>
    </xdr:to>
    <xdr:grpSp>
      <xdr:nvGrpSpPr>
        <xdr:cNvPr id="6" name="Group 5"/>
        <xdr:cNvGrpSpPr>
          <a:grpSpLocks/>
        </xdr:cNvGrpSpPr>
      </xdr:nvGrpSpPr>
      <xdr:grpSpPr>
        <a:xfrm>
          <a:off x="3444240" y="480060"/>
          <a:ext cx="662940" cy="0"/>
          <a:chOff x="0" y="0"/>
          <a:chExt cx="2133600" cy="9525"/>
        </a:xfrm>
      </xdr:grpSpPr>
      <xdr:sp macro="" textlink="">
        <xdr:nvSpPr>
          <xdr:cNvPr id="7" name="Graphic 13"/>
          <xdr:cNvSpPr/>
        </xdr:nvSpPr>
        <xdr:spPr>
          <a:xfrm>
            <a:off x="0" y="4572"/>
            <a:ext cx="2133600" cy="1270"/>
          </a:xfrm>
          <a:custGeom>
            <a:avLst/>
            <a:gdLst/>
            <a:ahLst/>
            <a:cxnLst/>
            <a:rect l="l" t="t" r="r" b="b"/>
            <a:pathLst>
              <a:path w="2133600">
                <a:moveTo>
                  <a:pt x="0" y="0"/>
                </a:moveTo>
                <a:lnTo>
                  <a:pt x="2133600" y="0"/>
                </a:lnTo>
              </a:path>
            </a:pathLst>
          </a:custGeom>
          <a:ln w="9144">
            <a:solidFill>
              <a:srgbClr val="000000"/>
            </a:solidFill>
            <a:prstDash val="solid"/>
          </a:ln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</xdr:grpSp>
    <xdr:clientData/>
  </xdr:twoCellAnchor>
  <xdr:twoCellAnchor>
    <xdr:from>
      <xdr:col>7</xdr:col>
      <xdr:colOff>396240</xdr:colOff>
      <xdr:row>2</xdr:row>
      <xdr:rowOff>0</xdr:rowOff>
    </xdr:from>
    <xdr:to>
      <xdr:col>8</xdr:col>
      <xdr:colOff>457200</xdr:colOff>
      <xdr:row>2</xdr:row>
      <xdr:rowOff>0</xdr:rowOff>
    </xdr:to>
    <xdr:grpSp>
      <xdr:nvGrpSpPr>
        <xdr:cNvPr id="8" name="Group 7"/>
        <xdr:cNvGrpSpPr>
          <a:grpSpLocks/>
        </xdr:cNvGrpSpPr>
      </xdr:nvGrpSpPr>
      <xdr:grpSpPr>
        <a:xfrm>
          <a:off x="5737860" y="472440"/>
          <a:ext cx="670560" cy="0"/>
          <a:chOff x="0" y="0"/>
          <a:chExt cx="2133600" cy="9525"/>
        </a:xfrm>
      </xdr:grpSpPr>
      <xdr:sp macro="" textlink="">
        <xdr:nvSpPr>
          <xdr:cNvPr id="9" name="Graphic 13"/>
          <xdr:cNvSpPr/>
        </xdr:nvSpPr>
        <xdr:spPr>
          <a:xfrm>
            <a:off x="0" y="4572"/>
            <a:ext cx="2133600" cy="1270"/>
          </a:xfrm>
          <a:custGeom>
            <a:avLst/>
            <a:gdLst/>
            <a:ahLst/>
            <a:cxnLst/>
            <a:rect l="l" t="t" r="r" b="b"/>
            <a:pathLst>
              <a:path w="2133600">
                <a:moveTo>
                  <a:pt x="0" y="0"/>
                </a:moveTo>
                <a:lnTo>
                  <a:pt x="2133600" y="0"/>
                </a:lnTo>
              </a:path>
            </a:pathLst>
          </a:custGeom>
          <a:ln w="9144">
            <a:solidFill>
              <a:srgbClr val="000000"/>
            </a:solidFill>
            <a:prstDash val="solid"/>
          </a:ln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2</xdr:row>
      <xdr:rowOff>76200</xdr:rowOff>
    </xdr:from>
    <xdr:to>
      <xdr:col>1</xdr:col>
      <xdr:colOff>1943100</xdr:colOff>
      <xdr:row>2</xdr:row>
      <xdr:rowOff>76200</xdr:rowOff>
    </xdr:to>
    <xdr:cxnSp macro="">
      <xdr:nvCxnSpPr>
        <xdr:cNvPr id="2" name="Straight Connector 1"/>
        <xdr:cNvCxnSpPr/>
      </xdr:nvCxnSpPr>
      <xdr:spPr>
        <a:xfrm>
          <a:off x="750570" y="525780"/>
          <a:ext cx="141351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438150</xdr:colOff>
      <xdr:row>2</xdr:row>
      <xdr:rowOff>76200</xdr:rowOff>
    </xdr:from>
    <xdr:to>
      <xdr:col>1</xdr:col>
      <xdr:colOff>1943100</xdr:colOff>
      <xdr:row>2</xdr:row>
      <xdr:rowOff>76200</xdr:rowOff>
    </xdr:to>
    <xdr:cxnSp macro="">
      <xdr:nvCxnSpPr>
        <xdr:cNvPr id="3" name="Straight Connector 2"/>
        <xdr:cNvCxnSpPr/>
      </xdr:nvCxnSpPr>
      <xdr:spPr>
        <a:xfrm>
          <a:off x="750570" y="525780"/>
          <a:ext cx="141351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2</xdr:row>
      <xdr:rowOff>76200</xdr:rowOff>
    </xdr:from>
    <xdr:to>
      <xdr:col>1</xdr:col>
      <xdr:colOff>1943100</xdr:colOff>
      <xdr:row>2</xdr:row>
      <xdr:rowOff>76200</xdr:rowOff>
    </xdr:to>
    <xdr:cxnSp macro="">
      <xdr:nvCxnSpPr>
        <xdr:cNvPr id="2" name="Straight Connector 1"/>
        <xdr:cNvCxnSpPr/>
      </xdr:nvCxnSpPr>
      <xdr:spPr>
        <a:xfrm>
          <a:off x="750570" y="525780"/>
          <a:ext cx="141351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438150</xdr:colOff>
      <xdr:row>2</xdr:row>
      <xdr:rowOff>76200</xdr:rowOff>
    </xdr:from>
    <xdr:to>
      <xdr:col>1</xdr:col>
      <xdr:colOff>1943100</xdr:colOff>
      <xdr:row>2</xdr:row>
      <xdr:rowOff>76200</xdr:rowOff>
    </xdr:to>
    <xdr:cxnSp macro="">
      <xdr:nvCxnSpPr>
        <xdr:cNvPr id="3" name="Straight Connector 2"/>
        <xdr:cNvCxnSpPr/>
      </xdr:nvCxnSpPr>
      <xdr:spPr>
        <a:xfrm>
          <a:off x="750570" y="525780"/>
          <a:ext cx="141351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4"/>
  <sheetViews>
    <sheetView tabSelected="1" topLeftCell="A4" workbookViewId="0">
      <pane xSplit="9" ySplit="5" topLeftCell="J22" activePane="bottomRight" state="frozen"/>
      <selection activeCell="A4" sqref="A4"/>
      <selection pane="topRight" activeCell="J4" sqref="J4"/>
      <selection pane="bottomLeft" activeCell="A9" sqref="A9"/>
      <selection pane="bottomRight" activeCell="Q24" sqref="Q24"/>
    </sheetView>
  </sheetViews>
  <sheetFormatPr defaultColWidth="8.88671875" defaultRowHeight="16.2" x14ac:dyDescent="0.35"/>
  <cols>
    <col min="1" max="1" width="4.33203125" style="80" customWidth="1"/>
    <col min="2" max="2" width="6.6640625" style="87" customWidth="1"/>
    <col min="3" max="3" width="33.5546875" style="80" customWidth="1"/>
    <col min="4" max="4" width="5.6640625" style="80" customWidth="1"/>
    <col min="5" max="5" width="9.6640625" style="80" bestFit="1" customWidth="1"/>
    <col min="6" max="6" width="9.109375" style="80" bestFit="1" customWidth="1"/>
    <col min="7" max="17" width="8.88671875" style="80"/>
    <col min="18" max="18" width="9.5546875" style="80" bestFit="1" customWidth="1"/>
    <col min="19" max="21" width="8.88671875" style="80"/>
    <col min="22" max="22" width="9.109375" style="80" bestFit="1" customWidth="1"/>
    <col min="23" max="23" width="8.88671875" style="80"/>
    <col min="24" max="24" width="9.109375" style="80" bestFit="1" customWidth="1"/>
    <col min="25" max="25" width="8.88671875" style="80"/>
    <col min="26" max="26" width="18.5546875" style="86" customWidth="1"/>
    <col min="27" max="16384" width="8.88671875" style="80"/>
  </cols>
  <sheetData>
    <row r="1" spans="1:38" ht="18.600000000000001" customHeight="1" x14ac:dyDescent="0.3">
      <c r="A1" s="120" t="s">
        <v>66</v>
      </c>
      <c r="B1" s="120"/>
      <c r="C1" s="120"/>
      <c r="D1" s="114" t="s">
        <v>67</v>
      </c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Z1" s="80"/>
    </row>
    <row r="2" spans="1:38" ht="18.600000000000001" customHeight="1" x14ac:dyDescent="0.3">
      <c r="A2" s="114" t="s">
        <v>68</v>
      </c>
      <c r="B2" s="114"/>
      <c r="C2" s="114"/>
      <c r="D2" s="114" t="s">
        <v>69</v>
      </c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Z2" s="80"/>
    </row>
    <row r="3" spans="1:38" ht="18.600000000000001" customHeight="1" x14ac:dyDescent="0.3">
      <c r="A3" s="74"/>
      <c r="B3" s="81"/>
      <c r="C3" s="74"/>
      <c r="D3" s="74"/>
      <c r="Z3" s="74"/>
    </row>
    <row r="4" spans="1:38" ht="18.600000000000001" customHeight="1" x14ac:dyDescent="0.3">
      <c r="A4" s="114" t="s">
        <v>104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80" t="s">
        <v>111</v>
      </c>
      <c r="Z4" s="80"/>
    </row>
    <row r="5" spans="1:38" ht="25.95" customHeight="1" x14ac:dyDescent="0.3">
      <c r="A5" s="115" t="s">
        <v>70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Z5" s="80"/>
    </row>
    <row r="6" spans="1:38" ht="16.95" customHeight="1" x14ac:dyDescent="0.3">
      <c r="A6" s="112" t="s">
        <v>0</v>
      </c>
      <c r="B6" s="119" t="s">
        <v>53</v>
      </c>
      <c r="C6" s="119"/>
      <c r="D6" s="119"/>
      <c r="E6" s="119"/>
      <c r="F6" s="116" t="s">
        <v>98</v>
      </c>
      <c r="G6" s="117"/>
      <c r="H6" s="116" t="s">
        <v>96</v>
      </c>
      <c r="I6" s="117"/>
      <c r="J6" s="116" t="s">
        <v>95</v>
      </c>
      <c r="K6" s="117"/>
      <c r="L6" s="116" t="s">
        <v>103</v>
      </c>
      <c r="M6" s="117"/>
      <c r="N6" s="116" t="s">
        <v>94</v>
      </c>
      <c r="O6" s="117"/>
      <c r="P6" s="116" t="s">
        <v>97</v>
      </c>
      <c r="Q6" s="117"/>
      <c r="R6" s="116" t="s">
        <v>101</v>
      </c>
      <c r="S6" s="117"/>
      <c r="T6" s="116" t="s">
        <v>102</v>
      </c>
      <c r="U6" s="117"/>
      <c r="V6" s="116" t="s">
        <v>100</v>
      </c>
      <c r="W6" s="117"/>
      <c r="X6" s="116" t="s">
        <v>99</v>
      </c>
      <c r="Y6" s="117"/>
      <c r="Z6" s="6"/>
    </row>
    <row r="7" spans="1:38" ht="17.399999999999999" customHeight="1" x14ac:dyDescent="0.3">
      <c r="A7" s="118"/>
      <c r="B7" s="121" t="s">
        <v>1</v>
      </c>
      <c r="C7" s="122"/>
      <c r="D7" s="112" t="s">
        <v>2</v>
      </c>
      <c r="E7" s="112" t="s">
        <v>92</v>
      </c>
      <c r="F7" s="125" t="s">
        <v>3</v>
      </c>
      <c r="G7" s="126"/>
      <c r="H7" s="125" t="s">
        <v>3</v>
      </c>
      <c r="I7" s="126"/>
      <c r="J7" s="125" t="s">
        <v>3</v>
      </c>
      <c r="K7" s="126"/>
      <c r="L7" s="125" t="s">
        <v>3</v>
      </c>
      <c r="M7" s="126"/>
      <c r="N7" s="125" t="s">
        <v>3</v>
      </c>
      <c r="O7" s="126"/>
      <c r="P7" s="125" t="s">
        <v>3</v>
      </c>
      <c r="Q7" s="126"/>
      <c r="R7" s="125" t="s">
        <v>3</v>
      </c>
      <c r="S7" s="126"/>
      <c r="T7" s="125" t="s">
        <v>3</v>
      </c>
      <c r="U7" s="126"/>
      <c r="V7" s="125" t="s">
        <v>3</v>
      </c>
      <c r="W7" s="126"/>
      <c r="X7" s="125" t="s">
        <v>3</v>
      </c>
      <c r="Y7" s="126"/>
      <c r="Z7" s="112" t="s">
        <v>93</v>
      </c>
    </row>
    <row r="8" spans="1:38" ht="31.2" customHeight="1" x14ac:dyDescent="0.3">
      <c r="A8" s="113"/>
      <c r="B8" s="123"/>
      <c r="C8" s="124"/>
      <c r="D8" s="113"/>
      <c r="E8" s="113"/>
      <c r="F8" s="2" t="s">
        <v>77</v>
      </c>
      <c r="G8" s="2" t="s">
        <v>105</v>
      </c>
      <c r="H8" s="2" t="s">
        <v>77</v>
      </c>
      <c r="I8" s="2" t="s">
        <v>105</v>
      </c>
      <c r="J8" s="2" t="s">
        <v>77</v>
      </c>
      <c r="K8" s="2" t="s">
        <v>105</v>
      </c>
      <c r="L8" s="2" t="s">
        <v>77</v>
      </c>
      <c r="M8" s="2" t="s">
        <v>105</v>
      </c>
      <c r="N8" s="2" t="s">
        <v>77</v>
      </c>
      <c r="O8" s="2" t="s">
        <v>105</v>
      </c>
      <c r="P8" s="2" t="s">
        <v>77</v>
      </c>
      <c r="Q8" s="2" t="s">
        <v>105</v>
      </c>
      <c r="R8" s="2" t="s">
        <v>77</v>
      </c>
      <c r="S8" s="2" t="s">
        <v>105</v>
      </c>
      <c r="T8" s="2" t="s">
        <v>77</v>
      </c>
      <c r="U8" s="2" t="s">
        <v>105</v>
      </c>
      <c r="V8" s="2" t="s">
        <v>77</v>
      </c>
      <c r="W8" s="2" t="s">
        <v>105</v>
      </c>
      <c r="X8" s="2" t="s">
        <v>77</v>
      </c>
      <c r="Y8" s="2" t="s">
        <v>105</v>
      </c>
      <c r="Z8" s="113"/>
    </row>
    <row r="9" spans="1:38" ht="9.6" customHeight="1" x14ac:dyDescent="0.3">
      <c r="A9" s="10"/>
      <c r="B9" s="8"/>
      <c r="C9" s="9"/>
      <c r="D9" s="10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2"/>
    </row>
    <row r="10" spans="1:38" s="83" customFormat="1" ht="46.95" customHeight="1" x14ac:dyDescent="0.3">
      <c r="A10" s="28">
        <v>1</v>
      </c>
      <c r="B10" s="29">
        <v>27</v>
      </c>
      <c r="C10" s="30" t="s">
        <v>54</v>
      </c>
      <c r="D10" s="28" t="s">
        <v>4</v>
      </c>
      <c r="E10" s="32">
        <v>90.59</v>
      </c>
      <c r="F10" s="32">
        <v>100</v>
      </c>
      <c r="G10" s="78" t="s">
        <v>4</v>
      </c>
      <c r="H10" s="32">
        <v>100</v>
      </c>
      <c r="I10" s="78" t="s">
        <v>4</v>
      </c>
      <c r="J10" s="32">
        <v>100</v>
      </c>
      <c r="K10" s="78" t="s">
        <v>4</v>
      </c>
      <c r="L10" s="32">
        <v>100</v>
      </c>
      <c r="M10" s="78" t="s">
        <v>4</v>
      </c>
      <c r="N10" s="32">
        <v>100</v>
      </c>
      <c r="O10" s="78" t="s">
        <v>4</v>
      </c>
      <c r="P10" s="32">
        <v>100</v>
      </c>
      <c r="Q10" s="78" t="s">
        <v>4</v>
      </c>
      <c r="R10" s="32">
        <v>100</v>
      </c>
      <c r="S10" s="78" t="s">
        <v>4</v>
      </c>
      <c r="T10" s="32">
        <v>100</v>
      </c>
      <c r="U10" s="78" t="s">
        <v>4</v>
      </c>
      <c r="V10" s="32">
        <v>100</v>
      </c>
      <c r="W10" s="78" t="s">
        <v>4</v>
      </c>
      <c r="X10" s="32">
        <v>100</v>
      </c>
      <c r="Y10" s="78" t="s">
        <v>4</v>
      </c>
      <c r="Z10" s="33" t="s">
        <v>79</v>
      </c>
    </row>
    <row r="11" spans="1:38" s="83" customFormat="1" ht="46.95" customHeight="1" x14ac:dyDescent="0.3">
      <c r="A11" s="28">
        <v>2</v>
      </c>
      <c r="B11" s="29">
        <v>28</v>
      </c>
      <c r="C11" s="30" t="s">
        <v>55</v>
      </c>
      <c r="D11" s="28" t="s">
        <v>5</v>
      </c>
      <c r="E11" s="21">
        <f>(F11+H11+J11+L11+N11+P11+R11+V11+X11+T11)/10</f>
        <v>100</v>
      </c>
      <c r="F11" s="32">
        <v>100</v>
      </c>
      <c r="G11" s="78" t="s">
        <v>4</v>
      </c>
      <c r="H11" s="32">
        <v>100</v>
      </c>
      <c r="I11" s="78" t="s">
        <v>4</v>
      </c>
      <c r="J11" s="32">
        <v>100</v>
      </c>
      <c r="K11" s="78" t="s">
        <v>4</v>
      </c>
      <c r="L11" s="32">
        <v>100</v>
      </c>
      <c r="M11" s="78" t="s">
        <v>4</v>
      </c>
      <c r="N11" s="32">
        <v>100</v>
      </c>
      <c r="O11" s="78" t="s">
        <v>4</v>
      </c>
      <c r="P11" s="32">
        <v>100</v>
      </c>
      <c r="Q11" s="78" t="s">
        <v>4</v>
      </c>
      <c r="R11" s="32">
        <v>100</v>
      </c>
      <c r="S11" s="78" t="s">
        <v>4</v>
      </c>
      <c r="T11" s="32">
        <v>100</v>
      </c>
      <c r="U11" s="78" t="s">
        <v>4</v>
      </c>
      <c r="V11" s="32">
        <v>100</v>
      </c>
      <c r="W11" s="78" t="s">
        <v>4</v>
      </c>
      <c r="X11" s="32">
        <v>100</v>
      </c>
      <c r="Y11" s="78" t="s">
        <v>4</v>
      </c>
      <c r="Z11" s="33" t="s">
        <v>79</v>
      </c>
    </row>
    <row r="12" spans="1:38" s="82" customFormat="1" ht="46.95" customHeight="1" x14ac:dyDescent="0.3">
      <c r="A12" s="13">
        <v>3</v>
      </c>
      <c r="B12" s="14">
        <v>29</v>
      </c>
      <c r="C12" s="15" t="s">
        <v>56</v>
      </c>
      <c r="D12" s="13" t="s">
        <v>4</v>
      </c>
      <c r="E12" s="16" t="s">
        <v>224</v>
      </c>
      <c r="F12" s="20">
        <v>1</v>
      </c>
      <c r="G12" s="76" t="s">
        <v>4</v>
      </c>
      <c r="H12" s="20">
        <v>1</v>
      </c>
      <c r="I12" s="76" t="s">
        <v>4</v>
      </c>
      <c r="J12" s="20">
        <v>1</v>
      </c>
      <c r="K12" s="76" t="s">
        <v>4</v>
      </c>
      <c r="L12" s="75">
        <v>0.93459999999999999</v>
      </c>
      <c r="M12" s="77" t="s">
        <v>13</v>
      </c>
      <c r="N12" s="20">
        <v>1</v>
      </c>
      <c r="O12" s="76" t="s">
        <v>4</v>
      </c>
      <c r="P12" s="20">
        <v>1</v>
      </c>
      <c r="Q12" s="76" t="s">
        <v>4</v>
      </c>
      <c r="R12" s="20">
        <v>1</v>
      </c>
      <c r="S12" s="76" t="s">
        <v>4</v>
      </c>
      <c r="T12" s="75">
        <v>0.95879999999999999</v>
      </c>
      <c r="U12" s="77" t="s">
        <v>13</v>
      </c>
      <c r="V12" s="20">
        <v>1</v>
      </c>
      <c r="W12" s="76" t="s">
        <v>4</v>
      </c>
      <c r="X12" s="20">
        <v>1</v>
      </c>
      <c r="Y12" s="76" t="s">
        <v>4</v>
      </c>
      <c r="Z12" s="18" t="s">
        <v>79</v>
      </c>
    </row>
    <row r="13" spans="1:38" s="83" customFormat="1" ht="46.95" customHeight="1" x14ac:dyDescent="0.3">
      <c r="A13" s="28">
        <v>4</v>
      </c>
      <c r="B13" s="29">
        <v>30</v>
      </c>
      <c r="C13" s="30" t="s">
        <v>57</v>
      </c>
      <c r="D13" s="28" t="s">
        <v>5</v>
      </c>
      <c r="E13" s="35">
        <f>(F13+H13+J13+L13+N13+P13+R13+V13+X13+T13)/10</f>
        <v>98.933999999999997</v>
      </c>
      <c r="F13" s="32">
        <v>100</v>
      </c>
      <c r="G13" s="78" t="s">
        <v>4</v>
      </c>
      <c r="H13" s="32">
        <v>100</v>
      </c>
      <c r="I13" s="78" t="s">
        <v>4</v>
      </c>
      <c r="J13" s="27">
        <v>100</v>
      </c>
      <c r="K13" s="78" t="s">
        <v>4</v>
      </c>
      <c r="L13" s="36">
        <v>93.46</v>
      </c>
      <c r="M13" s="79" t="s">
        <v>13</v>
      </c>
      <c r="N13" s="32">
        <v>100</v>
      </c>
      <c r="O13" s="78" t="s">
        <v>4</v>
      </c>
      <c r="P13" s="32">
        <v>100</v>
      </c>
      <c r="Q13" s="78" t="s">
        <v>4</v>
      </c>
      <c r="R13" s="32">
        <v>100</v>
      </c>
      <c r="S13" s="78" t="s">
        <v>4</v>
      </c>
      <c r="T13" s="36">
        <v>95.88</v>
      </c>
      <c r="U13" s="79" t="s">
        <v>13</v>
      </c>
      <c r="V13" s="32">
        <v>100</v>
      </c>
      <c r="W13" s="78" t="s">
        <v>4</v>
      </c>
      <c r="X13" s="32">
        <v>100</v>
      </c>
      <c r="Y13" s="78" t="s">
        <v>4</v>
      </c>
      <c r="Z13" s="33" t="s">
        <v>79</v>
      </c>
    </row>
    <row r="14" spans="1:38" s="82" customFormat="1" ht="46.95" customHeight="1" x14ac:dyDescent="0.3">
      <c r="A14" s="13">
        <v>5</v>
      </c>
      <c r="B14" s="14">
        <v>31</v>
      </c>
      <c r="C14" s="15" t="s">
        <v>58</v>
      </c>
      <c r="D14" s="13" t="s">
        <v>4</v>
      </c>
      <c r="E14" s="16" t="s">
        <v>223</v>
      </c>
      <c r="F14" s="20">
        <v>0</v>
      </c>
      <c r="G14" s="76" t="s">
        <v>4</v>
      </c>
      <c r="H14" s="20">
        <v>0</v>
      </c>
      <c r="I14" s="76" t="s">
        <v>4</v>
      </c>
      <c r="J14" s="17">
        <v>2.8999999999999998E-3</v>
      </c>
      <c r="K14" s="76" t="s">
        <v>4</v>
      </c>
      <c r="L14" s="20">
        <v>0</v>
      </c>
      <c r="M14" s="76" t="s">
        <v>4</v>
      </c>
      <c r="N14" s="17">
        <v>6.4999999999999997E-3</v>
      </c>
      <c r="O14" s="76" t="s">
        <v>4</v>
      </c>
      <c r="P14" s="17">
        <v>3.0999999999999999E-3</v>
      </c>
      <c r="Q14" s="76" t="s">
        <v>4</v>
      </c>
      <c r="R14" s="75">
        <v>9.1000000000000004E-3</v>
      </c>
      <c r="S14" s="77" t="s">
        <v>13</v>
      </c>
      <c r="T14" s="75">
        <v>1.26E-2</v>
      </c>
      <c r="U14" s="77" t="s">
        <v>13</v>
      </c>
      <c r="V14" s="20">
        <v>0</v>
      </c>
      <c r="W14" s="76" t="s">
        <v>4</v>
      </c>
      <c r="X14" s="17">
        <v>6.7999999999999996E-3</v>
      </c>
      <c r="Y14" s="76" t="s">
        <v>4</v>
      </c>
      <c r="Z14" s="18" t="s">
        <v>79</v>
      </c>
    </row>
    <row r="15" spans="1:38" s="83" customFormat="1" ht="46.95" customHeight="1" x14ac:dyDescent="0.3">
      <c r="A15" s="28">
        <v>6</v>
      </c>
      <c r="B15" s="29">
        <v>32</v>
      </c>
      <c r="C15" s="30" t="s">
        <v>59</v>
      </c>
      <c r="D15" s="28" t="s">
        <v>5</v>
      </c>
      <c r="E15" s="35">
        <f>(F15+H15+J15+L15+N15+P15+R15+V15+X15+T15)/10</f>
        <v>0.46600000000000003</v>
      </c>
      <c r="F15" s="32">
        <v>0</v>
      </c>
      <c r="G15" s="78" t="s">
        <v>4</v>
      </c>
      <c r="H15" s="32">
        <v>0</v>
      </c>
      <c r="I15" s="78" t="s">
        <v>4</v>
      </c>
      <c r="J15" s="27">
        <v>0.28999999999999998</v>
      </c>
      <c r="K15" s="78" t="s">
        <v>4</v>
      </c>
      <c r="L15" s="32">
        <v>0.33</v>
      </c>
      <c r="M15" s="78" t="s">
        <v>4</v>
      </c>
      <c r="N15" s="36">
        <v>0.65</v>
      </c>
      <c r="O15" s="79" t="s">
        <v>13</v>
      </c>
      <c r="P15" s="32">
        <v>0.31</v>
      </c>
      <c r="Q15" s="78" t="s">
        <v>4</v>
      </c>
      <c r="R15" s="36">
        <v>0.91</v>
      </c>
      <c r="S15" s="79" t="s">
        <v>13</v>
      </c>
      <c r="T15" s="36">
        <v>1.49</v>
      </c>
      <c r="U15" s="79" t="s">
        <v>13</v>
      </c>
      <c r="V15" s="32">
        <v>0</v>
      </c>
      <c r="W15" s="78" t="s">
        <v>4</v>
      </c>
      <c r="X15" s="36">
        <v>0.68</v>
      </c>
      <c r="Y15" s="79" t="s">
        <v>13</v>
      </c>
      <c r="Z15" s="33" t="s">
        <v>79</v>
      </c>
    </row>
    <row r="16" spans="1:38" s="83" customFormat="1" ht="46.95" customHeight="1" x14ac:dyDescent="0.3">
      <c r="A16" s="28">
        <v>7</v>
      </c>
      <c r="B16" s="29">
        <v>35</v>
      </c>
      <c r="C16" s="30" t="s">
        <v>39</v>
      </c>
      <c r="D16" s="28" t="s">
        <v>4</v>
      </c>
      <c r="E16" s="31">
        <v>85</v>
      </c>
      <c r="F16" s="32">
        <v>86.09</v>
      </c>
      <c r="G16" s="78" t="s">
        <v>4</v>
      </c>
      <c r="H16" s="36">
        <v>84.55</v>
      </c>
      <c r="I16" s="79" t="s">
        <v>13</v>
      </c>
      <c r="J16" s="27">
        <v>86.6</v>
      </c>
      <c r="K16" s="78" t="s">
        <v>4</v>
      </c>
      <c r="L16" s="36">
        <v>55.66</v>
      </c>
      <c r="M16" s="79" t="s">
        <v>13</v>
      </c>
      <c r="N16" s="36">
        <v>74.37</v>
      </c>
      <c r="O16" s="79" t="s">
        <v>13</v>
      </c>
      <c r="P16" s="36">
        <v>82.11</v>
      </c>
      <c r="Q16" s="79" t="s">
        <v>13</v>
      </c>
      <c r="R16" s="36">
        <v>72.62</v>
      </c>
      <c r="S16" s="79" t="s">
        <v>13</v>
      </c>
      <c r="T16" s="36">
        <v>70.069999999999993</v>
      </c>
      <c r="U16" s="79" t="s">
        <v>13</v>
      </c>
      <c r="V16" s="36">
        <v>74.42</v>
      </c>
      <c r="W16" s="79" t="s">
        <v>13</v>
      </c>
      <c r="X16" s="36">
        <v>69.23</v>
      </c>
      <c r="Y16" s="79" t="s">
        <v>13</v>
      </c>
      <c r="Z16" s="33" t="s">
        <v>79</v>
      </c>
    </row>
    <row r="17" spans="1:26" s="83" customFormat="1" ht="46.95" customHeight="1" x14ac:dyDescent="0.3">
      <c r="A17" s="28">
        <v>8</v>
      </c>
      <c r="B17" s="29">
        <v>36</v>
      </c>
      <c r="C17" s="30" t="s">
        <v>40</v>
      </c>
      <c r="D17" s="28" t="s">
        <v>5</v>
      </c>
      <c r="E17" s="35">
        <f>(F17+H17+J17+L17+N17+P17+R17+V17+X17+T17)/10</f>
        <v>75.572000000000003</v>
      </c>
      <c r="F17" s="32">
        <v>86.09</v>
      </c>
      <c r="G17" s="78" t="s">
        <v>4</v>
      </c>
      <c r="H17" s="32">
        <v>84.55</v>
      </c>
      <c r="I17" s="78" t="s">
        <v>4</v>
      </c>
      <c r="J17" s="27">
        <v>86.6</v>
      </c>
      <c r="K17" s="78" t="s">
        <v>4</v>
      </c>
      <c r="L17" s="36">
        <v>55.66</v>
      </c>
      <c r="M17" s="78" t="s">
        <v>13</v>
      </c>
      <c r="N17" s="36">
        <v>74.37</v>
      </c>
      <c r="O17" s="78" t="s">
        <v>13</v>
      </c>
      <c r="P17" s="32">
        <v>82.11</v>
      </c>
      <c r="Q17" s="78" t="s">
        <v>4</v>
      </c>
      <c r="R17" s="36">
        <v>72.62</v>
      </c>
      <c r="S17" s="79" t="s">
        <v>13</v>
      </c>
      <c r="T17" s="36">
        <v>70.069999999999993</v>
      </c>
      <c r="U17" s="79" t="s">
        <v>13</v>
      </c>
      <c r="V17" s="36">
        <v>74.42</v>
      </c>
      <c r="W17" s="79" t="s">
        <v>13</v>
      </c>
      <c r="X17" s="36">
        <v>69.23</v>
      </c>
      <c r="Y17" s="79" t="s">
        <v>13</v>
      </c>
      <c r="Z17" s="33" t="s">
        <v>79</v>
      </c>
    </row>
    <row r="18" spans="1:26" s="82" customFormat="1" ht="46.95" customHeight="1" x14ac:dyDescent="0.3">
      <c r="A18" s="13">
        <v>9</v>
      </c>
      <c r="B18" s="14">
        <v>37</v>
      </c>
      <c r="C18" s="15" t="s">
        <v>41</v>
      </c>
      <c r="D18" s="13" t="s">
        <v>4</v>
      </c>
      <c r="E18" s="16" t="s">
        <v>225</v>
      </c>
      <c r="F18" s="17">
        <v>-2.5000000000000001E-3</v>
      </c>
      <c r="G18" s="76" t="s">
        <v>4</v>
      </c>
      <c r="H18" s="75">
        <v>3.9100000000000003E-2</v>
      </c>
      <c r="I18" s="77" t="s">
        <v>13</v>
      </c>
      <c r="J18" s="17">
        <v>1.38E-2</v>
      </c>
      <c r="K18" s="76" t="s">
        <v>4</v>
      </c>
      <c r="L18" s="75">
        <v>8.3599999999999994E-2</v>
      </c>
      <c r="M18" s="77" t="s">
        <v>13</v>
      </c>
      <c r="N18" s="17">
        <v>2.98E-2</v>
      </c>
      <c r="O18" s="76" t="s">
        <v>4</v>
      </c>
      <c r="P18" s="17">
        <v>3.4000000000000002E-2</v>
      </c>
      <c r="Q18" s="78" t="s">
        <v>4</v>
      </c>
      <c r="R18" s="75">
        <v>4.53E-2</v>
      </c>
      <c r="S18" s="77" t="s">
        <v>13</v>
      </c>
      <c r="T18" s="17">
        <v>2.98E-2</v>
      </c>
      <c r="U18" s="76" t="s">
        <v>4</v>
      </c>
      <c r="V18" s="75">
        <v>6.1699999999999998E-2</v>
      </c>
      <c r="W18" s="77" t="s">
        <v>13</v>
      </c>
      <c r="X18" s="75">
        <v>5.4100000000000002E-2</v>
      </c>
      <c r="Y18" s="77" t="s">
        <v>13</v>
      </c>
      <c r="Z18" s="18" t="s">
        <v>79</v>
      </c>
    </row>
    <row r="19" spans="1:26" s="83" customFormat="1" ht="46.95" customHeight="1" x14ac:dyDescent="0.3">
      <c r="A19" s="28">
        <v>10</v>
      </c>
      <c r="B19" s="29">
        <v>38</v>
      </c>
      <c r="C19" s="30" t="s">
        <v>42</v>
      </c>
      <c r="D19" s="28" t="s">
        <v>5</v>
      </c>
      <c r="E19" s="35">
        <f>(F19+H19+J19+L19+N19+P19+R19+V19+X19+T19)/10</f>
        <v>3.8869999999999996</v>
      </c>
      <c r="F19" s="32">
        <v>-0.25</v>
      </c>
      <c r="G19" s="78" t="s">
        <v>4</v>
      </c>
      <c r="H19" s="36">
        <v>3.91</v>
      </c>
      <c r="I19" s="77" t="s">
        <v>13</v>
      </c>
      <c r="J19" s="27">
        <v>1.38</v>
      </c>
      <c r="K19" s="78" t="s">
        <v>4</v>
      </c>
      <c r="L19" s="36">
        <v>8.36</v>
      </c>
      <c r="M19" s="78" t="s">
        <v>13</v>
      </c>
      <c r="N19" s="32">
        <v>2.98</v>
      </c>
      <c r="O19" s="78" t="s">
        <v>4</v>
      </c>
      <c r="P19" s="32">
        <v>3.4</v>
      </c>
      <c r="Q19" s="78" t="s">
        <v>4</v>
      </c>
      <c r="R19" s="36">
        <v>4.53</v>
      </c>
      <c r="S19" s="79" t="s">
        <v>13</v>
      </c>
      <c r="T19" s="32">
        <v>2.98</v>
      </c>
      <c r="U19" s="78" t="s">
        <v>4</v>
      </c>
      <c r="V19" s="36">
        <v>6.17</v>
      </c>
      <c r="W19" s="79" t="s">
        <v>13</v>
      </c>
      <c r="X19" s="36">
        <v>5.41</v>
      </c>
      <c r="Y19" s="79" t="s">
        <v>13</v>
      </c>
      <c r="Z19" s="33" t="s">
        <v>79</v>
      </c>
    </row>
    <row r="20" spans="1:26" s="82" customFormat="1" ht="46.95" customHeight="1" x14ac:dyDescent="0.3">
      <c r="A20" s="13">
        <v>11</v>
      </c>
      <c r="B20" s="14">
        <v>50</v>
      </c>
      <c r="C20" s="15" t="s">
        <v>62</v>
      </c>
      <c r="D20" s="13" t="s">
        <v>4</v>
      </c>
      <c r="E20" s="16"/>
      <c r="F20" s="22" t="s">
        <v>119</v>
      </c>
      <c r="G20" s="76" t="s">
        <v>4</v>
      </c>
      <c r="H20" s="23" t="s">
        <v>120</v>
      </c>
      <c r="I20" s="76" t="s">
        <v>4</v>
      </c>
      <c r="J20" s="16" t="s">
        <v>119</v>
      </c>
      <c r="K20" s="76" t="s">
        <v>4</v>
      </c>
      <c r="L20" s="23" t="s">
        <v>121</v>
      </c>
      <c r="M20" s="76" t="s">
        <v>4</v>
      </c>
      <c r="N20" s="16" t="s">
        <v>119</v>
      </c>
      <c r="O20" s="76" t="s">
        <v>4</v>
      </c>
      <c r="P20" s="23" t="s">
        <v>122</v>
      </c>
      <c r="Q20" s="76" t="s">
        <v>4</v>
      </c>
      <c r="R20" s="23" t="s">
        <v>123</v>
      </c>
      <c r="S20" s="76" t="s">
        <v>4</v>
      </c>
      <c r="T20" s="23" t="s">
        <v>120</v>
      </c>
      <c r="U20" s="76" t="s">
        <v>4</v>
      </c>
      <c r="V20" s="16" t="s">
        <v>121</v>
      </c>
      <c r="W20" s="76" t="s">
        <v>4</v>
      </c>
      <c r="X20" s="16" t="s">
        <v>121</v>
      </c>
      <c r="Y20" s="76" t="s">
        <v>4</v>
      </c>
      <c r="Z20" s="18" t="s">
        <v>79</v>
      </c>
    </row>
    <row r="21" spans="1:26" s="82" customFormat="1" ht="46.95" customHeight="1" x14ac:dyDescent="0.3">
      <c r="A21" s="13">
        <v>12</v>
      </c>
      <c r="B21" s="14">
        <v>51</v>
      </c>
      <c r="C21" s="15" t="s">
        <v>63</v>
      </c>
      <c r="D21" s="13" t="s">
        <v>4</v>
      </c>
      <c r="E21" s="16"/>
      <c r="F21" s="16"/>
      <c r="G21" s="76" t="s">
        <v>4</v>
      </c>
      <c r="H21" s="16"/>
      <c r="I21" s="76" t="s">
        <v>4</v>
      </c>
      <c r="J21" s="16"/>
      <c r="K21" s="76" t="s">
        <v>4</v>
      </c>
      <c r="L21" s="16"/>
      <c r="M21" s="76" t="s">
        <v>4</v>
      </c>
      <c r="N21" s="16"/>
      <c r="O21" s="76" t="s">
        <v>4</v>
      </c>
      <c r="P21" s="16"/>
      <c r="Q21" s="76" t="s">
        <v>4</v>
      </c>
      <c r="R21" s="16"/>
      <c r="S21" s="76" t="s">
        <v>4</v>
      </c>
      <c r="T21" s="16"/>
      <c r="U21" s="76" t="s">
        <v>4</v>
      </c>
      <c r="V21" s="16"/>
      <c r="W21" s="76" t="s">
        <v>4</v>
      </c>
      <c r="X21" s="16"/>
      <c r="Y21" s="76" t="s">
        <v>4</v>
      </c>
      <c r="Z21" s="18" t="s">
        <v>79</v>
      </c>
    </row>
    <row r="22" spans="1:26" s="82" customFormat="1" ht="46.95" customHeight="1" x14ac:dyDescent="0.3">
      <c r="A22" s="13">
        <v>13</v>
      </c>
      <c r="B22" s="14">
        <v>52</v>
      </c>
      <c r="C22" s="15" t="s">
        <v>64</v>
      </c>
      <c r="D22" s="13" t="s">
        <v>65</v>
      </c>
      <c r="E22" s="16"/>
      <c r="F22" s="16" t="s">
        <v>124</v>
      </c>
      <c r="G22" s="76" t="s">
        <v>4</v>
      </c>
      <c r="H22" s="16" t="s">
        <v>125</v>
      </c>
      <c r="I22" s="76" t="s">
        <v>4</v>
      </c>
      <c r="J22" s="16" t="s">
        <v>126</v>
      </c>
      <c r="K22" s="76" t="s">
        <v>4</v>
      </c>
      <c r="L22" s="16" t="s">
        <v>127</v>
      </c>
      <c r="M22" s="76" t="s">
        <v>4</v>
      </c>
      <c r="N22" s="16" t="s">
        <v>128</v>
      </c>
      <c r="O22" s="76" t="s">
        <v>4</v>
      </c>
      <c r="P22" s="16" t="s">
        <v>129</v>
      </c>
      <c r="Q22" s="76" t="s">
        <v>4</v>
      </c>
      <c r="R22" s="16" t="s">
        <v>130</v>
      </c>
      <c r="S22" s="76" t="s">
        <v>4</v>
      </c>
      <c r="T22" s="16" t="s">
        <v>131</v>
      </c>
      <c r="U22" s="76" t="s">
        <v>4</v>
      </c>
      <c r="V22" s="16" t="s">
        <v>132</v>
      </c>
      <c r="W22" s="76" t="s">
        <v>4</v>
      </c>
      <c r="X22" s="16" t="s">
        <v>133</v>
      </c>
      <c r="Y22" s="76" t="s">
        <v>13</v>
      </c>
      <c r="Z22" s="18" t="s">
        <v>79</v>
      </c>
    </row>
    <row r="23" spans="1:26" s="82" customFormat="1" ht="46.95" customHeight="1" x14ac:dyDescent="0.3">
      <c r="A23" s="13">
        <v>14</v>
      </c>
      <c r="B23" s="14">
        <v>68</v>
      </c>
      <c r="C23" s="15" t="s">
        <v>21</v>
      </c>
      <c r="D23" s="13" t="s">
        <v>22</v>
      </c>
      <c r="E23" s="16"/>
      <c r="F23" s="25" t="s">
        <v>134</v>
      </c>
      <c r="G23" s="77" t="s">
        <v>13</v>
      </c>
      <c r="H23" s="25" t="s">
        <v>135</v>
      </c>
      <c r="I23" s="77" t="s">
        <v>13</v>
      </c>
      <c r="J23" s="25" t="s">
        <v>136</v>
      </c>
      <c r="K23" s="77" t="s">
        <v>13</v>
      </c>
      <c r="L23" s="25" t="s">
        <v>137</v>
      </c>
      <c r="M23" s="77" t="s">
        <v>13</v>
      </c>
      <c r="N23" s="25" t="s">
        <v>134</v>
      </c>
      <c r="O23" s="77" t="s">
        <v>13</v>
      </c>
      <c r="P23" s="16" t="s">
        <v>138</v>
      </c>
      <c r="Q23" s="76" t="s">
        <v>4</v>
      </c>
      <c r="R23" s="25" t="s">
        <v>137</v>
      </c>
      <c r="S23" s="77" t="s">
        <v>13</v>
      </c>
      <c r="T23" s="25" t="s">
        <v>137</v>
      </c>
      <c r="U23" s="77" t="s">
        <v>13</v>
      </c>
      <c r="V23" s="25" t="s">
        <v>135</v>
      </c>
      <c r="W23" s="77" t="s">
        <v>13</v>
      </c>
      <c r="X23" s="25" t="s">
        <v>135</v>
      </c>
      <c r="Y23" s="77" t="s">
        <v>13</v>
      </c>
      <c r="Z23" s="18" t="s">
        <v>79</v>
      </c>
    </row>
    <row r="24" spans="1:26" s="82" customFormat="1" ht="46.95" customHeight="1" x14ac:dyDescent="0.3">
      <c r="A24" s="13">
        <v>15</v>
      </c>
      <c r="B24" s="14">
        <v>81</v>
      </c>
      <c r="C24" s="15" t="s">
        <v>34</v>
      </c>
      <c r="D24" s="13" t="s">
        <v>35</v>
      </c>
      <c r="E24" s="16"/>
      <c r="F24" s="16"/>
      <c r="G24" s="76" t="s">
        <v>4</v>
      </c>
      <c r="H24" s="16"/>
      <c r="I24" s="76" t="s">
        <v>4</v>
      </c>
      <c r="J24" s="16"/>
      <c r="K24" s="76" t="s">
        <v>4</v>
      </c>
      <c r="L24" s="16"/>
      <c r="M24" s="76" t="s">
        <v>4</v>
      </c>
      <c r="N24" s="16"/>
      <c r="O24" s="76" t="s">
        <v>4</v>
      </c>
      <c r="P24" s="16"/>
      <c r="Q24" s="76" t="s">
        <v>4</v>
      </c>
      <c r="R24" s="16"/>
      <c r="S24" s="76" t="s">
        <v>4</v>
      </c>
      <c r="T24" s="16"/>
      <c r="U24" s="76" t="s">
        <v>4</v>
      </c>
      <c r="V24" s="16"/>
      <c r="W24" s="76" t="s">
        <v>4</v>
      </c>
      <c r="X24" s="16"/>
      <c r="Y24" s="76" t="s">
        <v>4</v>
      </c>
      <c r="Z24" s="18" t="s">
        <v>79</v>
      </c>
    </row>
    <row r="25" spans="1:26" s="83" customFormat="1" ht="46.95" customHeight="1" x14ac:dyDescent="0.3">
      <c r="A25" s="28">
        <v>16</v>
      </c>
      <c r="B25" s="29">
        <v>33</v>
      </c>
      <c r="C25" s="30" t="s">
        <v>227</v>
      </c>
      <c r="D25" s="28" t="s">
        <v>4</v>
      </c>
      <c r="E25" s="32"/>
      <c r="F25" s="32">
        <v>100</v>
      </c>
      <c r="G25" s="76" t="s">
        <v>4</v>
      </c>
      <c r="H25" s="32">
        <v>100</v>
      </c>
      <c r="I25" s="78" t="s">
        <v>4</v>
      </c>
      <c r="J25" s="36">
        <v>93.18</v>
      </c>
      <c r="K25" s="79" t="s">
        <v>13</v>
      </c>
      <c r="L25" s="32">
        <v>100</v>
      </c>
      <c r="M25" s="78" t="s">
        <v>4</v>
      </c>
      <c r="N25" s="32">
        <v>100</v>
      </c>
      <c r="O25" s="78" t="s">
        <v>4</v>
      </c>
      <c r="P25" s="25">
        <v>94.44</v>
      </c>
      <c r="Q25" s="77" t="s">
        <v>13</v>
      </c>
      <c r="R25" s="25">
        <v>94.12</v>
      </c>
      <c r="S25" s="77" t="s">
        <v>13</v>
      </c>
      <c r="T25" s="36">
        <v>97.37</v>
      </c>
      <c r="U25" s="79" t="s">
        <v>13</v>
      </c>
      <c r="V25" s="32">
        <v>100</v>
      </c>
      <c r="W25" s="78" t="s">
        <v>4</v>
      </c>
      <c r="X25" s="25">
        <v>92.31</v>
      </c>
      <c r="Y25" s="77" t="s">
        <v>13</v>
      </c>
      <c r="Z25" s="33" t="s">
        <v>74</v>
      </c>
    </row>
    <row r="26" spans="1:26" s="82" customFormat="1" ht="46.95" customHeight="1" x14ac:dyDescent="0.3">
      <c r="A26" s="13">
        <v>17</v>
      </c>
      <c r="B26" s="14">
        <v>34</v>
      </c>
      <c r="C26" s="15" t="s">
        <v>38</v>
      </c>
      <c r="D26" s="13" t="s">
        <v>5</v>
      </c>
      <c r="E26" s="21">
        <f>(F26+H26+J26+L26+N26+P26+R26+V26+X26+T26)/10</f>
        <v>96.914999999999992</v>
      </c>
      <c r="F26" s="16">
        <v>100</v>
      </c>
      <c r="G26" s="76" t="s">
        <v>4</v>
      </c>
      <c r="H26" s="16">
        <v>100</v>
      </c>
      <c r="I26" s="76" t="s">
        <v>4</v>
      </c>
      <c r="J26" s="25">
        <v>90.91</v>
      </c>
      <c r="K26" s="77" t="s">
        <v>13</v>
      </c>
      <c r="L26" s="16">
        <v>100</v>
      </c>
      <c r="M26" s="76" t="s">
        <v>4</v>
      </c>
      <c r="N26" s="16">
        <v>100</v>
      </c>
      <c r="O26" s="76" t="s">
        <v>4</v>
      </c>
      <c r="P26" s="25">
        <v>94.44</v>
      </c>
      <c r="Q26" s="77" t="s">
        <v>13</v>
      </c>
      <c r="R26" s="25">
        <v>94.12</v>
      </c>
      <c r="S26" s="77" t="s">
        <v>13</v>
      </c>
      <c r="T26" s="16">
        <v>97.37</v>
      </c>
      <c r="U26" s="76" t="s">
        <v>4</v>
      </c>
      <c r="V26" s="16">
        <v>100</v>
      </c>
      <c r="W26" s="76" t="s">
        <v>4</v>
      </c>
      <c r="X26" s="25">
        <v>92.31</v>
      </c>
      <c r="Y26" s="77" t="s">
        <v>13</v>
      </c>
      <c r="Z26" s="18" t="s">
        <v>74</v>
      </c>
    </row>
    <row r="27" spans="1:26" s="82" customFormat="1" ht="46.95" customHeight="1" x14ac:dyDescent="0.3">
      <c r="A27" s="13">
        <v>18</v>
      </c>
      <c r="B27" s="14">
        <v>41</v>
      </c>
      <c r="C27" s="15" t="s">
        <v>7</v>
      </c>
      <c r="D27" s="13" t="s">
        <v>78</v>
      </c>
      <c r="E27" s="16">
        <v>70</v>
      </c>
      <c r="F27" s="17">
        <v>0.74070000000000003</v>
      </c>
      <c r="G27" s="76" t="s">
        <v>4</v>
      </c>
      <c r="H27" s="17">
        <v>0.85189999999999999</v>
      </c>
      <c r="I27" s="76" t="s">
        <v>4</v>
      </c>
      <c r="J27" s="75">
        <v>0.68</v>
      </c>
      <c r="K27" s="77" t="s">
        <v>13</v>
      </c>
      <c r="L27" s="17">
        <v>0.72</v>
      </c>
      <c r="M27" s="76" t="s">
        <v>4</v>
      </c>
      <c r="N27" s="17">
        <v>0.70730000000000004</v>
      </c>
      <c r="O27" s="76" t="s">
        <v>4</v>
      </c>
      <c r="P27" s="17">
        <v>0.77270000000000005</v>
      </c>
      <c r="Q27" s="76" t="s">
        <v>4</v>
      </c>
      <c r="R27" s="17">
        <v>0.72729999999999995</v>
      </c>
      <c r="S27" s="76" t="s">
        <v>4</v>
      </c>
      <c r="T27" s="75">
        <v>0.6522</v>
      </c>
      <c r="U27" s="77" t="s">
        <v>13</v>
      </c>
      <c r="V27" s="17">
        <v>0.76670000000000005</v>
      </c>
      <c r="W27" s="76" t="s">
        <v>4</v>
      </c>
      <c r="X27" s="75">
        <v>0.6452</v>
      </c>
      <c r="Y27" s="77" t="s">
        <v>13</v>
      </c>
      <c r="Z27" s="18" t="s">
        <v>74</v>
      </c>
    </row>
    <row r="28" spans="1:26" s="83" customFormat="1" ht="46.95" customHeight="1" x14ac:dyDescent="0.3">
      <c r="A28" s="28">
        <v>19</v>
      </c>
      <c r="B28" s="29">
        <v>57</v>
      </c>
      <c r="C28" s="30" t="s">
        <v>48</v>
      </c>
      <c r="D28" s="28">
        <v>0.25</v>
      </c>
      <c r="E28" s="32"/>
      <c r="F28" s="32">
        <v>0.33333333333333331</v>
      </c>
      <c r="G28" s="76" t="s">
        <v>4</v>
      </c>
      <c r="H28" s="32">
        <v>0.5</v>
      </c>
      <c r="I28" s="76" t="s">
        <v>4</v>
      </c>
      <c r="J28" s="32">
        <v>0.2857142857142857</v>
      </c>
      <c r="K28" s="76" t="s">
        <v>4</v>
      </c>
      <c r="L28" s="32">
        <v>0.375</v>
      </c>
      <c r="M28" s="76" t="s">
        <v>4</v>
      </c>
      <c r="N28" s="32">
        <v>0.66666666666666663</v>
      </c>
      <c r="O28" s="76" t="s">
        <v>4</v>
      </c>
      <c r="P28" s="32">
        <v>0.5</v>
      </c>
      <c r="Q28" s="76" t="s">
        <v>4</v>
      </c>
      <c r="R28" s="32">
        <v>0.33333333333333331</v>
      </c>
      <c r="S28" s="78" t="s">
        <v>4</v>
      </c>
      <c r="T28" s="32">
        <v>0.42857142857142855</v>
      </c>
      <c r="U28" s="76" t="s">
        <v>4</v>
      </c>
      <c r="V28" s="32">
        <v>0.33333333333333331</v>
      </c>
      <c r="W28" s="76" t="s">
        <v>4</v>
      </c>
      <c r="X28" s="32">
        <v>0.25</v>
      </c>
      <c r="Y28" s="76" t="s">
        <v>4</v>
      </c>
      <c r="Z28" s="33" t="s">
        <v>74</v>
      </c>
    </row>
    <row r="29" spans="1:26" s="82" customFormat="1" ht="46.95" customHeight="1" x14ac:dyDescent="0.3">
      <c r="A29" s="13">
        <v>20</v>
      </c>
      <c r="B29" s="14">
        <v>58</v>
      </c>
      <c r="C29" s="15" t="s">
        <v>228</v>
      </c>
      <c r="D29" s="13" t="s">
        <v>49</v>
      </c>
      <c r="E29" s="32"/>
      <c r="F29" s="32">
        <v>0.5</v>
      </c>
      <c r="G29" s="76" t="s">
        <v>4</v>
      </c>
      <c r="H29" s="32">
        <v>0.5</v>
      </c>
      <c r="I29" s="76" t="s">
        <v>4</v>
      </c>
      <c r="J29" s="36">
        <v>0.14285714285714285</v>
      </c>
      <c r="K29" s="79" t="s">
        <v>13</v>
      </c>
      <c r="L29" s="32">
        <v>0.25</v>
      </c>
      <c r="M29" s="76" t="s">
        <v>4</v>
      </c>
      <c r="N29" s="32">
        <f>4/8</f>
        <v>0.5</v>
      </c>
      <c r="O29" s="76" t="s">
        <v>4</v>
      </c>
      <c r="P29" s="32">
        <v>0.25</v>
      </c>
      <c r="Q29" s="76" t="s">
        <v>4</v>
      </c>
      <c r="R29" s="32">
        <f>3/4</f>
        <v>0.75</v>
      </c>
      <c r="S29" s="76" t="s">
        <v>4</v>
      </c>
      <c r="T29" s="32">
        <v>0.33333333333333331</v>
      </c>
      <c r="U29" s="76" t="s">
        <v>4</v>
      </c>
      <c r="V29" s="32">
        <v>0.33333333333333331</v>
      </c>
      <c r="W29" s="76" t="s">
        <v>4</v>
      </c>
      <c r="X29" s="32">
        <v>0.2857142857142857</v>
      </c>
      <c r="Y29" s="76" t="s">
        <v>4</v>
      </c>
      <c r="Z29" s="18" t="s">
        <v>74</v>
      </c>
    </row>
    <row r="30" spans="1:26" s="82" customFormat="1" ht="46.95" customHeight="1" x14ac:dyDescent="0.3">
      <c r="A30" s="13">
        <v>21</v>
      </c>
      <c r="B30" s="14">
        <v>60</v>
      </c>
      <c r="C30" s="15" t="s">
        <v>14</v>
      </c>
      <c r="D30" s="13" t="s">
        <v>80</v>
      </c>
      <c r="E30" s="16"/>
      <c r="F30" s="16"/>
      <c r="G30" s="76" t="s">
        <v>4</v>
      </c>
      <c r="H30" s="16"/>
      <c r="I30" s="76" t="s">
        <v>4</v>
      </c>
      <c r="J30" s="76"/>
      <c r="K30" s="76" t="s">
        <v>4</v>
      </c>
      <c r="L30" s="76"/>
      <c r="M30" s="76" t="s">
        <v>4</v>
      </c>
      <c r="N30" s="76"/>
      <c r="O30" s="76" t="s">
        <v>4</v>
      </c>
      <c r="P30" s="76"/>
      <c r="Q30" s="76" t="s">
        <v>4</v>
      </c>
      <c r="R30" s="76"/>
      <c r="S30" s="76" t="s">
        <v>4</v>
      </c>
      <c r="T30" s="76"/>
      <c r="U30" s="76" t="s">
        <v>4</v>
      </c>
      <c r="V30" s="76"/>
      <c r="W30" s="76" t="s">
        <v>4</v>
      </c>
      <c r="X30" s="76"/>
      <c r="Y30" s="76" t="s">
        <v>4</v>
      </c>
      <c r="Z30" s="18" t="s">
        <v>74</v>
      </c>
    </row>
    <row r="31" spans="1:26" s="82" customFormat="1" ht="46.95" customHeight="1" x14ac:dyDescent="0.3">
      <c r="A31" s="13">
        <v>22</v>
      </c>
      <c r="B31" s="14">
        <v>61</v>
      </c>
      <c r="C31" s="15" t="s">
        <v>15</v>
      </c>
      <c r="D31" s="13" t="s">
        <v>16</v>
      </c>
      <c r="E31" s="16"/>
      <c r="F31" s="16"/>
      <c r="G31" s="76" t="s">
        <v>4</v>
      </c>
      <c r="H31" s="16"/>
      <c r="I31" s="76" t="s">
        <v>4</v>
      </c>
      <c r="J31" s="76"/>
      <c r="K31" s="76" t="s">
        <v>4</v>
      </c>
      <c r="L31" s="76"/>
      <c r="M31" s="76" t="s">
        <v>4</v>
      </c>
      <c r="N31" s="76"/>
      <c r="O31" s="76" t="s">
        <v>4</v>
      </c>
      <c r="P31" s="76"/>
      <c r="Q31" s="76" t="s">
        <v>4</v>
      </c>
      <c r="R31" s="76"/>
      <c r="S31" s="76" t="s">
        <v>4</v>
      </c>
      <c r="T31" s="76"/>
      <c r="U31" s="76" t="s">
        <v>4</v>
      </c>
      <c r="V31" s="76"/>
      <c r="W31" s="76" t="s">
        <v>4</v>
      </c>
      <c r="X31" s="76"/>
      <c r="Y31" s="76" t="s">
        <v>4</v>
      </c>
      <c r="Z31" s="18" t="s">
        <v>74</v>
      </c>
    </row>
    <row r="32" spans="1:26" s="82" customFormat="1" ht="46.95" customHeight="1" x14ac:dyDescent="0.3">
      <c r="A32" s="13">
        <v>23</v>
      </c>
      <c r="B32" s="14">
        <v>64</v>
      </c>
      <c r="C32" s="15" t="s">
        <v>18</v>
      </c>
      <c r="D32" s="13" t="s">
        <v>4</v>
      </c>
      <c r="E32" s="16"/>
      <c r="F32" s="25" t="s">
        <v>233</v>
      </c>
      <c r="G32" s="77" t="s">
        <v>13</v>
      </c>
      <c r="H32" s="16" t="s">
        <v>231</v>
      </c>
      <c r="I32" s="76" t="s">
        <v>4</v>
      </c>
      <c r="J32" s="16" t="s">
        <v>231</v>
      </c>
      <c r="K32" s="76" t="s">
        <v>4</v>
      </c>
      <c r="L32" s="25" t="s">
        <v>233</v>
      </c>
      <c r="M32" s="77" t="s">
        <v>13</v>
      </c>
      <c r="N32" s="16" t="s">
        <v>232</v>
      </c>
      <c r="O32" s="76" t="s">
        <v>4</v>
      </c>
      <c r="P32" s="16" t="s">
        <v>231</v>
      </c>
      <c r="Q32" s="76" t="s">
        <v>4</v>
      </c>
      <c r="R32" s="16" t="s">
        <v>231</v>
      </c>
      <c r="S32" s="76" t="s">
        <v>4</v>
      </c>
      <c r="T32" s="16" t="s">
        <v>231</v>
      </c>
      <c r="U32" s="76" t="s">
        <v>4</v>
      </c>
      <c r="V32" s="16" t="s">
        <v>231</v>
      </c>
      <c r="W32" s="76" t="s">
        <v>4</v>
      </c>
      <c r="X32" s="16" t="s">
        <v>231</v>
      </c>
      <c r="Y32" s="76" t="s">
        <v>4</v>
      </c>
      <c r="Z32" s="18" t="s">
        <v>74</v>
      </c>
    </row>
    <row r="33" spans="1:26" s="82" customFormat="1" ht="46.95" customHeight="1" x14ac:dyDescent="0.3">
      <c r="A33" s="13">
        <v>24</v>
      </c>
      <c r="B33" s="14">
        <v>69</v>
      </c>
      <c r="C33" s="15" t="s">
        <v>23</v>
      </c>
      <c r="D33" s="13" t="s">
        <v>13</v>
      </c>
      <c r="E33" s="16"/>
      <c r="F33" s="25"/>
      <c r="G33" s="77" t="s">
        <v>13</v>
      </c>
      <c r="H33" s="16"/>
      <c r="I33" s="76" t="s">
        <v>4</v>
      </c>
      <c r="J33" s="76"/>
      <c r="K33" s="76" t="s">
        <v>4</v>
      </c>
      <c r="L33" s="25"/>
      <c r="M33" s="77" t="s">
        <v>13</v>
      </c>
      <c r="N33" s="76"/>
      <c r="O33" s="76" t="s">
        <v>4</v>
      </c>
      <c r="P33" s="76"/>
      <c r="Q33" s="76" t="s">
        <v>4</v>
      </c>
      <c r="R33" s="76"/>
      <c r="S33" s="76" t="s">
        <v>4</v>
      </c>
      <c r="T33" s="76"/>
      <c r="U33" s="76" t="s">
        <v>4</v>
      </c>
      <c r="V33" s="76"/>
      <c r="W33" s="76" t="s">
        <v>4</v>
      </c>
      <c r="X33" s="76"/>
      <c r="Y33" s="76" t="s">
        <v>4</v>
      </c>
      <c r="Z33" s="18" t="s">
        <v>74</v>
      </c>
    </row>
    <row r="34" spans="1:26" s="82" customFormat="1" ht="46.95" customHeight="1" x14ac:dyDescent="0.3">
      <c r="A34" s="13">
        <v>25</v>
      </c>
      <c r="B34" s="14">
        <v>70</v>
      </c>
      <c r="C34" s="15" t="s">
        <v>52</v>
      </c>
      <c r="D34" s="13" t="s">
        <v>13</v>
      </c>
      <c r="E34" s="16"/>
      <c r="F34" s="16"/>
      <c r="G34" s="76" t="s">
        <v>4</v>
      </c>
      <c r="H34" s="16"/>
      <c r="I34" s="76" t="s">
        <v>4</v>
      </c>
      <c r="J34" s="76"/>
      <c r="K34" s="76" t="s">
        <v>4</v>
      </c>
      <c r="L34" s="76"/>
      <c r="M34" s="76" t="s">
        <v>4</v>
      </c>
      <c r="N34" s="76"/>
      <c r="O34" s="76" t="s">
        <v>4</v>
      </c>
      <c r="P34" s="76"/>
      <c r="Q34" s="76" t="s">
        <v>4</v>
      </c>
      <c r="R34" s="76"/>
      <c r="S34" s="76" t="s">
        <v>4</v>
      </c>
      <c r="T34" s="76"/>
      <c r="U34" s="76" t="s">
        <v>4</v>
      </c>
      <c r="V34" s="76"/>
      <c r="W34" s="76" t="s">
        <v>4</v>
      </c>
      <c r="X34" s="76"/>
      <c r="Y34" s="76" t="s">
        <v>4</v>
      </c>
      <c r="Z34" s="18" t="s">
        <v>74</v>
      </c>
    </row>
    <row r="35" spans="1:26" s="82" customFormat="1" ht="46.95" customHeight="1" x14ac:dyDescent="0.3">
      <c r="A35" s="13">
        <v>26</v>
      </c>
      <c r="B35" s="14">
        <v>71</v>
      </c>
      <c r="C35" s="15" t="s">
        <v>24</v>
      </c>
      <c r="D35" s="13" t="s">
        <v>13</v>
      </c>
      <c r="E35" s="16"/>
      <c r="F35" s="16"/>
      <c r="G35" s="76" t="s">
        <v>4</v>
      </c>
      <c r="H35" s="16"/>
      <c r="I35" s="76" t="s">
        <v>4</v>
      </c>
      <c r="J35" s="76"/>
      <c r="K35" s="76" t="s">
        <v>4</v>
      </c>
      <c r="L35" s="76"/>
      <c r="M35" s="76" t="s">
        <v>4</v>
      </c>
      <c r="N35" s="76"/>
      <c r="O35" s="76" t="s">
        <v>4</v>
      </c>
      <c r="P35" s="76"/>
      <c r="Q35" s="76" t="s">
        <v>4</v>
      </c>
      <c r="R35" s="76"/>
      <c r="S35" s="76" t="s">
        <v>4</v>
      </c>
      <c r="T35" s="76"/>
      <c r="U35" s="76" t="s">
        <v>4</v>
      </c>
      <c r="V35" s="76"/>
      <c r="W35" s="76" t="s">
        <v>4</v>
      </c>
      <c r="X35" s="76"/>
      <c r="Y35" s="76" t="s">
        <v>4</v>
      </c>
      <c r="Z35" s="18" t="s">
        <v>74</v>
      </c>
    </row>
    <row r="36" spans="1:26" s="82" customFormat="1" ht="46.95" customHeight="1" x14ac:dyDescent="0.3">
      <c r="A36" s="13">
        <v>27</v>
      </c>
      <c r="B36" s="14">
        <v>72</v>
      </c>
      <c r="C36" s="15" t="s">
        <v>25</v>
      </c>
      <c r="D36" s="13" t="s">
        <v>13</v>
      </c>
      <c r="E36" s="16"/>
      <c r="F36" s="25"/>
      <c r="G36" s="77" t="s">
        <v>13</v>
      </c>
      <c r="H36" s="16"/>
      <c r="I36" s="76" t="s">
        <v>4</v>
      </c>
      <c r="J36" s="76"/>
      <c r="K36" s="76" t="s">
        <v>4</v>
      </c>
      <c r="L36" s="76"/>
      <c r="M36" s="76" t="s">
        <v>4</v>
      </c>
      <c r="N36" s="76"/>
      <c r="O36" s="76" t="s">
        <v>4</v>
      </c>
      <c r="P36" s="76"/>
      <c r="Q36" s="76" t="s">
        <v>4</v>
      </c>
      <c r="R36" s="76"/>
      <c r="S36" s="76" t="s">
        <v>4</v>
      </c>
      <c r="T36" s="76"/>
      <c r="U36" s="76" t="s">
        <v>4</v>
      </c>
      <c r="V36" s="76"/>
      <c r="W36" s="76" t="s">
        <v>4</v>
      </c>
      <c r="X36" s="76"/>
      <c r="Y36" s="76" t="s">
        <v>4</v>
      </c>
      <c r="Z36" s="18" t="s">
        <v>74</v>
      </c>
    </row>
    <row r="37" spans="1:26" s="82" customFormat="1" ht="46.95" customHeight="1" x14ac:dyDescent="0.3">
      <c r="A37" s="13">
        <v>28</v>
      </c>
      <c r="B37" s="14">
        <v>73</v>
      </c>
      <c r="C37" s="15" t="s">
        <v>26</v>
      </c>
      <c r="D37" s="13" t="s">
        <v>13</v>
      </c>
      <c r="E37" s="16"/>
      <c r="F37" s="16"/>
      <c r="G37" s="76" t="s">
        <v>4</v>
      </c>
      <c r="H37" s="16"/>
      <c r="I37" s="76" t="s">
        <v>4</v>
      </c>
      <c r="J37" s="76"/>
      <c r="K37" s="76" t="s">
        <v>4</v>
      </c>
      <c r="L37" s="76"/>
      <c r="M37" s="76" t="s">
        <v>4</v>
      </c>
      <c r="N37" s="76"/>
      <c r="O37" s="76" t="s">
        <v>4</v>
      </c>
      <c r="P37" s="76"/>
      <c r="Q37" s="76" t="s">
        <v>4</v>
      </c>
      <c r="R37" s="76"/>
      <c r="S37" s="76" t="s">
        <v>4</v>
      </c>
      <c r="T37" s="76"/>
      <c r="U37" s="76" t="s">
        <v>4</v>
      </c>
      <c r="V37" s="76"/>
      <c r="W37" s="76" t="s">
        <v>4</v>
      </c>
      <c r="X37" s="76"/>
      <c r="Y37" s="76" t="s">
        <v>4</v>
      </c>
      <c r="Z37" s="18" t="s">
        <v>74</v>
      </c>
    </row>
    <row r="38" spans="1:26" s="82" customFormat="1" ht="46.95" customHeight="1" x14ac:dyDescent="0.3">
      <c r="A38" s="13">
        <v>29</v>
      </c>
      <c r="B38" s="14">
        <v>78</v>
      </c>
      <c r="C38" s="15" t="s">
        <v>31</v>
      </c>
      <c r="D38" s="13" t="s">
        <v>13</v>
      </c>
      <c r="E38" s="16"/>
      <c r="F38" s="16"/>
      <c r="G38" s="76" t="s">
        <v>4</v>
      </c>
      <c r="H38" s="16"/>
      <c r="I38" s="76" t="s">
        <v>4</v>
      </c>
      <c r="J38" s="76"/>
      <c r="K38" s="76" t="s">
        <v>4</v>
      </c>
      <c r="L38" s="76"/>
      <c r="M38" s="76" t="s">
        <v>4</v>
      </c>
      <c r="N38" s="76"/>
      <c r="O38" s="76" t="s">
        <v>4</v>
      </c>
      <c r="P38" s="76"/>
      <c r="Q38" s="76" t="s">
        <v>4</v>
      </c>
      <c r="R38" s="76"/>
      <c r="S38" s="76" t="s">
        <v>4</v>
      </c>
      <c r="T38" s="76"/>
      <c r="U38" s="76" t="s">
        <v>4</v>
      </c>
      <c r="V38" s="76"/>
      <c r="W38" s="76" t="s">
        <v>4</v>
      </c>
      <c r="X38" s="76"/>
      <c r="Y38" s="76" t="s">
        <v>4</v>
      </c>
      <c r="Z38" s="18" t="s">
        <v>74</v>
      </c>
    </row>
    <row r="39" spans="1:26" s="82" customFormat="1" ht="46.95" customHeight="1" x14ac:dyDescent="0.3">
      <c r="A39" s="13">
        <v>30</v>
      </c>
      <c r="B39" s="14">
        <v>39</v>
      </c>
      <c r="C39" s="15" t="s">
        <v>60</v>
      </c>
      <c r="D39" s="13" t="s">
        <v>4</v>
      </c>
      <c r="E39" s="16"/>
      <c r="F39" s="13" t="s">
        <v>4</v>
      </c>
      <c r="G39" s="13" t="s">
        <v>4</v>
      </c>
      <c r="H39" s="13" t="s">
        <v>4</v>
      </c>
      <c r="I39" s="13" t="s">
        <v>4</v>
      </c>
      <c r="J39" s="13" t="s">
        <v>4</v>
      </c>
      <c r="K39" s="13" t="s">
        <v>4</v>
      </c>
      <c r="L39" s="7"/>
      <c r="M39" s="7" t="s">
        <v>13</v>
      </c>
      <c r="N39" s="13" t="s">
        <v>4</v>
      </c>
      <c r="O39" s="13" t="s">
        <v>4</v>
      </c>
      <c r="P39" s="13" t="s">
        <v>4</v>
      </c>
      <c r="Q39" s="13" t="s">
        <v>4</v>
      </c>
      <c r="R39" s="13" t="s">
        <v>4</v>
      </c>
      <c r="S39" s="13" t="s">
        <v>4</v>
      </c>
      <c r="T39" s="13" t="s">
        <v>4</v>
      </c>
      <c r="U39" s="13" t="s">
        <v>4</v>
      </c>
      <c r="V39" s="13" t="s">
        <v>4</v>
      </c>
      <c r="W39" s="13" t="s">
        <v>4</v>
      </c>
      <c r="X39" s="13" t="s">
        <v>4</v>
      </c>
      <c r="Y39" s="13" t="s">
        <v>4</v>
      </c>
      <c r="Z39" s="18" t="s">
        <v>72</v>
      </c>
    </row>
    <row r="40" spans="1:26" s="82" customFormat="1" ht="46.95" customHeight="1" x14ac:dyDescent="0.3">
      <c r="A40" s="13">
        <v>31</v>
      </c>
      <c r="B40" s="14">
        <v>49</v>
      </c>
      <c r="C40" s="15" t="s">
        <v>43</v>
      </c>
      <c r="D40" s="13" t="s">
        <v>4</v>
      </c>
      <c r="E40" s="16"/>
      <c r="F40" s="13" t="s">
        <v>4</v>
      </c>
      <c r="G40" s="13" t="s">
        <v>4</v>
      </c>
      <c r="H40" s="13" t="s">
        <v>4</v>
      </c>
      <c r="I40" s="13" t="s">
        <v>4</v>
      </c>
      <c r="J40" s="13" t="s">
        <v>4</v>
      </c>
      <c r="K40" s="13" t="s">
        <v>4</v>
      </c>
      <c r="L40" s="13" t="s">
        <v>4</v>
      </c>
      <c r="M40" s="13" t="s">
        <v>4</v>
      </c>
      <c r="N40" s="13" t="s">
        <v>4</v>
      </c>
      <c r="O40" s="13" t="s">
        <v>4</v>
      </c>
      <c r="P40" s="13" t="s">
        <v>4</v>
      </c>
      <c r="Q40" s="13" t="s">
        <v>4</v>
      </c>
      <c r="R40" s="13" t="s">
        <v>4</v>
      </c>
      <c r="S40" s="13" t="s">
        <v>4</v>
      </c>
      <c r="T40" s="13" t="s">
        <v>4</v>
      </c>
      <c r="U40" s="13" t="s">
        <v>4</v>
      </c>
      <c r="V40" s="13" t="s">
        <v>4</v>
      </c>
      <c r="W40" s="13" t="s">
        <v>4</v>
      </c>
      <c r="X40" s="13" t="s">
        <v>4</v>
      </c>
      <c r="Y40" s="13" t="s">
        <v>4</v>
      </c>
      <c r="Z40" s="18" t="s">
        <v>72</v>
      </c>
    </row>
    <row r="41" spans="1:26" s="82" customFormat="1" ht="46.95" customHeight="1" x14ac:dyDescent="0.3">
      <c r="A41" s="13">
        <v>32</v>
      </c>
      <c r="B41" s="14">
        <v>53</v>
      </c>
      <c r="C41" s="15" t="s">
        <v>44</v>
      </c>
      <c r="D41" s="84">
        <v>1</v>
      </c>
      <c r="E41" s="16"/>
      <c r="F41" s="84">
        <v>1</v>
      </c>
      <c r="G41" s="13" t="s">
        <v>4</v>
      </c>
      <c r="H41" s="84">
        <v>1</v>
      </c>
      <c r="I41" s="13" t="s">
        <v>4</v>
      </c>
      <c r="J41" s="84">
        <v>1</v>
      </c>
      <c r="K41" s="13" t="s">
        <v>4</v>
      </c>
      <c r="L41" s="84">
        <v>1</v>
      </c>
      <c r="M41" s="13" t="s">
        <v>4</v>
      </c>
      <c r="N41" s="84">
        <v>1</v>
      </c>
      <c r="O41" s="13" t="s">
        <v>4</v>
      </c>
      <c r="P41" s="84">
        <v>1</v>
      </c>
      <c r="Q41" s="13" t="s">
        <v>4</v>
      </c>
      <c r="R41" s="84">
        <v>1</v>
      </c>
      <c r="S41" s="13" t="s">
        <v>4</v>
      </c>
      <c r="T41" s="84">
        <v>1</v>
      </c>
      <c r="U41" s="13" t="s">
        <v>4</v>
      </c>
      <c r="V41" s="84">
        <v>1</v>
      </c>
      <c r="W41" s="13" t="s">
        <v>4</v>
      </c>
      <c r="X41" s="84">
        <v>1</v>
      </c>
      <c r="Y41" s="13" t="s">
        <v>4</v>
      </c>
      <c r="Z41" s="18" t="s">
        <v>72</v>
      </c>
    </row>
    <row r="42" spans="1:26" s="82" customFormat="1" ht="46.95" customHeight="1" x14ac:dyDescent="0.3">
      <c r="A42" s="13">
        <v>33</v>
      </c>
      <c r="B42" s="14">
        <v>54</v>
      </c>
      <c r="C42" s="15" t="s">
        <v>12</v>
      </c>
      <c r="D42" s="13" t="s">
        <v>13</v>
      </c>
      <c r="E42" s="16"/>
      <c r="F42" s="13" t="s">
        <v>13</v>
      </c>
      <c r="G42" s="13" t="s">
        <v>4</v>
      </c>
      <c r="H42" s="13" t="s">
        <v>13</v>
      </c>
      <c r="I42" s="13" t="s">
        <v>4</v>
      </c>
      <c r="J42" s="13" t="s">
        <v>13</v>
      </c>
      <c r="K42" s="13" t="s">
        <v>4</v>
      </c>
      <c r="L42" s="13" t="s">
        <v>13</v>
      </c>
      <c r="M42" s="13" t="s">
        <v>4</v>
      </c>
      <c r="N42" s="13" t="s">
        <v>13</v>
      </c>
      <c r="O42" s="13" t="s">
        <v>4</v>
      </c>
      <c r="P42" s="13" t="s">
        <v>13</v>
      </c>
      <c r="Q42" s="13" t="s">
        <v>4</v>
      </c>
      <c r="R42" s="13" t="s">
        <v>13</v>
      </c>
      <c r="S42" s="13" t="s">
        <v>4</v>
      </c>
      <c r="T42" s="13" t="s">
        <v>13</v>
      </c>
      <c r="U42" s="13" t="s">
        <v>4</v>
      </c>
      <c r="V42" s="13" t="s">
        <v>13</v>
      </c>
      <c r="W42" s="13" t="s">
        <v>4</v>
      </c>
      <c r="X42" s="13" t="s">
        <v>13</v>
      </c>
      <c r="Y42" s="13" t="s">
        <v>4</v>
      </c>
      <c r="Z42" s="18" t="s">
        <v>72</v>
      </c>
    </row>
    <row r="43" spans="1:26" s="83" customFormat="1" ht="46.95" customHeight="1" x14ac:dyDescent="0.3">
      <c r="A43" s="28">
        <v>34</v>
      </c>
      <c r="B43" s="29">
        <v>55</v>
      </c>
      <c r="C43" s="30" t="s">
        <v>45</v>
      </c>
      <c r="D43" s="28" t="s">
        <v>5</v>
      </c>
      <c r="E43" s="35">
        <f>(F43+H43+J43+L43+N43+P43+R43+V43+X43+T43)/10</f>
        <v>0</v>
      </c>
      <c r="F43" s="28"/>
      <c r="G43" s="28" t="s">
        <v>4</v>
      </c>
      <c r="H43" s="28"/>
      <c r="I43" s="28" t="s">
        <v>4</v>
      </c>
      <c r="J43" s="28"/>
      <c r="K43" s="28" t="s">
        <v>4</v>
      </c>
      <c r="L43" s="28"/>
      <c r="M43" s="28" t="s">
        <v>4</v>
      </c>
      <c r="N43" s="28"/>
      <c r="O43" s="28" t="s">
        <v>4</v>
      </c>
      <c r="P43" s="28"/>
      <c r="Q43" s="28" t="s">
        <v>4</v>
      </c>
      <c r="R43" s="28"/>
      <c r="S43" s="28" t="s">
        <v>4</v>
      </c>
      <c r="T43" s="28"/>
      <c r="U43" s="28" t="s">
        <v>4</v>
      </c>
      <c r="V43" s="28"/>
      <c r="W43" s="28" t="s">
        <v>4</v>
      </c>
      <c r="X43" s="28"/>
      <c r="Y43" s="28" t="s">
        <v>4</v>
      </c>
      <c r="Z43" s="33" t="s">
        <v>72</v>
      </c>
    </row>
    <row r="44" spans="1:26" s="82" customFormat="1" ht="46.95" customHeight="1" x14ac:dyDescent="0.3">
      <c r="A44" s="13">
        <v>35</v>
      </c>
      <c r="B44" s="14">
        <v>56</v>
      </c>
      <c r="C44" s="15" t="s">
        <v>46</v>
      </c>
      <c r="D44" s="13" t="s">
        <v>47</v>
      </c>
      <c r="E44" s="16"/>
      <c r="F44" s="16" t="s">
        <v>76</v>
      </c>
      <c r="G44" s="13" t="s">
        <v>4</v>
      </c>
      <c r="H44" s="16" t="s">
        <v>76</v>
      </c>
      <c r="I44" s="13" t="s">
        <v>4</v>
      </c>
      <c r="J44" s="16" t="s">
        <v>76</v>
      </c>
      <c r="K44" s="13" t="s">
        <v>4</v>
      </c>
      <c r="L44" s="75">
        <v>0.28599999999999998</v>
      </c>
      <c r="M44" s="7" t="s">
        <v>13</v>
      </c>
      <c r="N44" s="16" t="s">
        <v>76</v>
      </c>
      <c r="O44" s="13" t="s">
        <v>4</v>
      </c>
      <c r="P44" s="75">
        <v>0.42799999999999999</v>
      </c>
      <c r="Q44" s="7" t="s">
        <v>13</v>
      </c>
      <c r="R44" s="16" t="s">
        <v>76</v>
      </c>
      <c r="S44" s="13" t="s">
        <v>4</v>
      </c>
      <c r="T44" s="16" t="s">
        <v>76</v>
      </c>
      <c r="U44" s="13" t="s">
        <v>4</v>
      </c>
      <c r="V44" s="75">
        <v>0.42799999999999999</v>
      </c>
      <c r="W44" s="7" t="s">
        <v>13</v>
      </c>
      <c r="X44" s="75">
        <v>0.42799999999999999</v>
      </c>
      <c r="Y44" s="7" t="s">
        <v>13</v>
      </c>
      <c r="Z44" s="18" t="s">
        <v>72</v>
      </c>
    </row>
    <row r="45" spans="1:26" s="82" customFormat="1" ht="46.95" customHeight="1" x14ac:dyDescent="0.3">
      <c r="A45" s="13">
        <v>36</v>
      </c>
      <c r="B45" s="14">
        <v>59</v>
      </c>
      <c r="C45" s="15" t="s">
        <v>50</v>
      </c>
      <c r="D45" s="84">
        <v>1</v>
      </c>
      <c r="E45" s="16"/>
      <c r="F45" s="84">
        <v>1</v>
      </c>
      <c r="G45" s="13" t="s">
        <v>4</v>
      </c>
      <c r="H45" s="84">
        <v>1</v>
      </c>
      <c r="I45" s="13" t="s">
        <v>4</v>
      </c>
      <c r="J45" s="84">
        <v>1</v>
      </c>
      <c r="K45" s="13" t="s">
        <v>4</v>
      </c>
      <c r="L45" s="84">
        <v>1</v>
      </c>
      <c r="M45" s="13" t="s">
        <v>4</v>
      </c>
      <c r="N45" s="84">
        <v>1</v>
      </c>
      <c r="O45" s="13" t="s">
        <v>4</v>
      </c>
      <c r="P45" s="84">
        <v>1</v>
      </c>
      <c r="Q45" s="13" t="s">
        <v>4</v>
      </c>
      <c r="R45" s="84">
        <v>1</v>
      </c>
      <c r="S45" s="13" t="s">
        <v>4</v>
      </c>
      <c r="T45" s="84">
        <v>1</v>
      </c>
      <c r="U45" s="13" t="s">
        <v>4</v>
      </c>
      <c r="V45" s="84">
        <v>1</v>
      </c>
      <c r="W45" s="13" t="s">
        <v>4</v>
      </c>
      <c r="X45" s="84">
        <v>1</v>
      </c>
      <c r="Y45" s="13" t="s">
        <v>4</v>
      </c>
      <c r="Z45" s="18" t="s">
        <v>72</v>
      </c>
    </row>
    <row r="46" spans="1:26" s="82" customFormat="1" ht="46.95" customHeight="1" x14ac:dyDescent="0.3">
      <c r="A46" s="13">
        <v>37</v>
      </c>
      <c r="B46" s="14">
        <v>66</v>
      </c>
      <c r="C46" s="15" t="s">
        <v>20</v>
      </c>
      <c r="D46" s="13" t="s">
        <v>4</v>
      </c>
      <c r="E46" s="16"/>
      <c r="F46" s="25"/>
      <c r="G46" s="7" t="s">
        <v>13</v>
      </c>
      <c r="H46" s="16"/>
      <c r="I46" s="13" t="s">
        <v>4</v>
      </c>
      <c r="J46" s="16"/>
      <c r="K46" s="13" t="s">
        <v>4</v>
      </c>
      <c r="L46" s="25"/>
      <c r="M46" s="7" t="s">
        <v>13</v>
      </c>
      <c r="N46" s="16"/>
      <c r="O46" s="13" t="s">
        <v>4</v>
      </c>
      <c r="P46" s="16"/>
      <c r="Q46" s="13" t="s">
        <v>4</v>
      </c>
      <c r="R46" s="16"/>
      <c r="S46" s="13" t="s">
        <v>4</v>
      </c>
      <c r="T46" s="16"/>
      <c r="U46" s="13" t="s">
        <v>4</v>
      </c>
      <c r="V46" s="16"/>
      <c r="W46" s="13" t="s">
        <v>4</v>
      </c>
      <c r="X46" s="16"/>
      <c r="Y46" s="13" t="s">
        <v>4</v>
      </c>
      <c r="Z46" s="18" t="s">
        <v>72</v>
      </c>
    </row>
    <row r="47" spans="1:26" s="82" customFormat="1" ht="46.95" customHeight="1" x14ac:dyDescent="0.3">
      <c r="A47" s="13">
        <v>38</v>
      </c>
      <c r="B47" s="14">
        <v>67</v>
      </c>
      <c r="C47" s="15" t="s">
        <v>51</v>
      </c>
      <c r="D47" s="13" t="s">
        <v>4</v>
      </c>
      <c r="E47" s="16"/>
      <c r="F47" s="13" t="s">
        <v>114</v>
      </c>
      <c r="G47" s="13" t="s">
        <v>4</v>
      </c>
      <c r="H47" s="13" t="s">
        <v>114</v>
      </c>
      <c r="I47" s="13" t="s">
        <v>4</v>
      </c>
      <c r="J47" s="13" t="s">
        <v>114</v>
      </c>
      <c r="K47" s="13" t="s">
        <v>4</v>
      </c>
      <c r="L47" s="13" t="s">
        <v>114</v>
      </c>
      <c r="M47" s="13" t="s">
        <v>4</v>
      </c>
      <c r="N47" s="13" t="s">
        <v>114</v>
      </c>
      <c r="O47" s="13" t="s">
        <v>4</v>
      </c>
      <c r="P47" s="13" t="s">
        <v>114</v>
      </c>
      <c r="Q47" s="13" t="s">
        <v>4</v>
      </c>
      <c r="R47" s="13" t="s">
        <v>114</v>
      </c>
      <c r="S47" s="13" t="s">
        <v>4</v>
      </c>
      <c r="T47" s="13" t="s">
        <v>114</v>
      </c>
      <c r="U47" s="13" t="s">
        <v>4</v>
      </c>
      <c r="V47" s="13" t="s">
        <v>114</v>
      </c>
      <c r="W47" s="13" t="s">
        <v>4</v>
      </c>
      <c r="X47" s="13" t="s">
        <v>114</v>
      </c>
      <c r="Y47" s="13" t="s">
        <v>4</v>
      </c>
      <c r="Z47" s="18" t="s">
        <v>72</v>
      </c>
    </row>
    <row r="48" spans="1:26" s="82" customFormat="1" ht="46.95" customHeight="1" x14ac:dyDescent="0.3">
      <c r="A48" s="13">
        <v>39</v>
      </c>
      <c r="B48" s="14">
        <v>82</v>
      </c>
      <c r="C48" s="15" t="s">
        <v>36</v>
      </c>
      <c r="D48" s="13" t="s">
        <v>27</v>
      </c>
      <c r="E48" s="16"/>
      <c r="F48" s="16" t="s">
        <v>112</v>
      </c>
      <c r="G48" s="13" t="s">
        <v>4</v>
      </c>
      <c r="H48" s="16" t="s">
        <v>112</v>
      </c>
      <c r="I48" s="13" t="s">
        <v>4</v>
      </c>
      <c r="J48" s="16" t="s">
        <v>112</v>
      </c>
      <c r="K48" s="13" t="s">
        <v>4</v>
      </c>
      <c r="L48" s="16" t="s">
        <v>112</v>
      </c>
      <c r="M48" s="13" t="s">
        <v>4</v>
      </c>
      <c r="N48" s="16" t="s">
        <v>112</v>
      </c>
      <c r="O48" s="13" t="s">
        <v>4</v>
      </c>
      <c r="P48" s="16" t="s">
        <v>112</v>
      </c>
      <c r="Q48" s="13" t="s">
        <v>4</v>
      </c>
      <c r="R48" s="16" t="s">
        <v>112</v>
      </c>
      <c r="S48" s="13" t="s">
        <v>4</v>
      </c>
      <c r="T48" s="16" t="s">
        <v>112</v>
      </c>
      <c r="U48" s="13" t="s">
        <v>4</v>
      </c>
      <c r="V48" s="16" t="s">
        <v>112</v>
      </c>
      <c r="W48" s="13" t="s">
        <v>4</v>
      </c>
      <c r="X48" s="16" t="s">
        <v>112</v>
      </c>
      <c r="Y48" s="13" t="s">
        <v>4</v>
      </c>
      <c r="Z48" s="18" t="s">
        <v>72</v>
      </c>
    </row>
    <row r="49" spans="1:26" s="82" customFormat="1" ht="46.95" customHeight="1" x14ac:dyDescent="0.3">
      <c r="A49" s="13">
        <v>40</v>
      </c>
      <c r="B49" s="14">
        <v>40</v>
      </c>
      <c r="C49" s="15" t="s">
        <v>6</v>
      </c>
      <c r="D49" s="13" t="s">
        <v>4</v>
      </c>
      <c r="E49" s="16"/>
      <c r="F49" s="16"/>
      <c r="G49" s="16" t="s">
        <v>4</v>
      </c>
      <c r="H49" s="16"/>
      <c r="I49" s="16" t="s">
        <v>4</v>
      </c>
      <c r="J49" s="16"/>
      <c r="K49" s="16" t="s">
        <v>4</v>
      </c>
      <c r="L49" s="16"/>
      <c r="M49" s="16" t="s">
        <v>4</v>
      </c>
      <c r="N49" s="16"/>
      <c r="O49" s="16" t="s">
        <v>4</v>
      </c>
      <c r="P49" s="16"/>
      <c r="Q49" s="16" t="s">
        <v>4</v>
      </c>
      <c r="R49" s="16"/>
      <c r="S49" s="16" t="s">
        <v>4</v>
      </c>
      <c r="T49" s="16"/>
      <c r="U49" s="16" t="s">
        <v>4</v>
      </c>
      <c r="V49" s="16"/>
      <c r="W49" s="16" t="s">
        <v>4</v>
      </c>
      <c r="X49" s="16"/>
      <c r="Y49" s="16" t="s">
        <v>4</v>
      </c>
      <c r="Z49" s="18" t="s">
        <v>73</v>
      </c>
    </row>
    <row r="50" spans="1:26" s="82" customFormat="1" ht="46.95" customHeight="1" x14ac:dyDescent="0.3">
      <c r="A50" s="13">
        <v>41</v>
      </c>
      <c r="B50" s="14">
        <v>74</v>
      </c>
      <c r="C50" s="15" t="s">
        <v>229</v>
      </c>
      <c r="D50" s="13" t="s">
        <v>27</v>
      </c>
      <c r="E50" s="16"/>
      <c r="F50" s="16"/>
      <c r="G50" s="16" t="s">
        <v>4</v>
      </c>
      <c r="H50" s="16"/>
      <c r="I50" s="16" t="s">
        <v>4</v>
      </c>
      <c r="J50" s="16"/>
      <c r="K50" s="16" t="s">
        <v>4</v>
      </c>
      <c r="L50" s="16"/>
      <c r="M50" s="16" t="s">
        <v>4</v>
      </c>
      <c r="N50" s="16"/>
      <c r="O50" s="16" t="s">
        <v>4</v>
      </c>
      <c r="P50" s="16"/>
      <c r="Q50" s="16" t="s">
        <v>4</v>
      </c>
      <c r="R50" s="16"/>
      <c r="S50" s="16" t="s">
        <v>4</v>
      </c>
      <c r="T50" s="16"/>
      <c r="U50" s="16" t="s">
        <v>4</v>
      </c>
      <c r="V50" s="16"/>
      <c r="W50" s="16" t="s">
        <v>4</v>
      </c>
      <c r="X50" s="16"/>
      <c r="Y50" s="16" t="s">
        <v>4</v>
      </c>
      <c r="Z50" s="18" t="s">
        <v>73</v>
      </c>
    </row>
    <row r="51" spans="1:26" s="82" customFormat="1" ht="46.95" customHeight="1" x14ac:dyDescent="0.3">
      <c r="A51" s="13">
        <v>42</v>
      </c>
      <c r="B51" s="14">
        <v>75</v>
      </c>
      <c r="C51" s="15" t="s">
        <v>28</v>
      </c>
      <c r="D51" s="13" t="s">
        <v>13</v>
      </c>
      <c r="E51" s="16"/>
      <c r="F51" s="16"/>
      <c r="G51" s="16" t="s">
        <v>4</v>
      </c>
      <c r="H51" s="16"/>
      <c r="I51" s="16" t="s">
        <v>4</v>
      </c>
      <c r="J51" s="16"/>
      <c r="K51" s="16" t="s">
        <v>4</v>
      </c>
      <c r="L51" s="16"/>
      <c r="M51" s="16" t="s">
        <v>4</v>
      </c>
      <c r="N51" s="16"/>
      <c r="O51" s="16" t="s">
        <v>4</v>
      </c>
      <c r="P51" s="16"/>
      <c r="Q51" s="16" t="s">
        <v>4</v>
      </c>
      <c r="R51" s="76"/>
      <c r="S51" s="16" t="s">
        <v>4</v>
      </c>
      <c r="T51" s="76"/>
      <c r="U51" s="16" t="s">
        <v>4</v>
      </c>
      <c r="V51" s="76"/>
      <c r="W51" s="16" t="s">
        <v>4</v>
      </c>
      <c r="X51" s="76"/>
      <c r="Y51" s="16" t="s">
        <v>4</v>
      </c>
      <c r="Z51" s="18" t="s">
        <v>73</v>
      </c>
    </row>
    <row r="52" spans="1:26" s="82" customFormat="1" ht="46.95" customHeight="1" x14ac:dyDescent="0.3">
      <c r="A52" s="13">
        <v>43</v>
      </c>
      <c r="B52" s="14">
        <v>76</v>
      </c>
      <c r="C52" s="15" t="s">
        <v>29</v>
      </c>
      <c r="D52" s="13" t="s">
        <v>13</v>
      </c>
      <c r="E52" s="16"/>
      <c r="F52" s="16"/>
      <c r="G52" s="16" t="s">
        <v>4</v>
      </c>
      <c r="H52" s="16"/>
      <c r="I52" s="16" t="s">
        <v>4</v>
      </c>
      <c r="J52" s="16"/>
      <c r="K52" s="16" t="s">
        <v>4</v>
      </c>
      <c r="L52" s="16"/>
      <c r="M52" s="16" t="s">
        <v>4</v>
      </c>
      <c r="N52" s="16"/>
      <c r="O52" s="16" t="s">
        <v>4</v>
      </c>
      <c r="P52" s="16"/>
      <c r="Q52" s="16" t="s">
        <v>4</v>
      </c>
      <c r="R52" s="76"/>
      <c r="S52" s="16" t="s">
        <v>4</v>
      </c>
      <c r="T52" s="76"/>
      <c r="U52" s="16" t="s">
        <v>4</v>
      </c>
      <c r="V52" s="76"/>
      <c r="W52" s="16" t="s">
        <v>4</v>
      </c>
      <c r="X52" s="76"/>
      <c r="Y52" s="16" t="s">
        <v>4</v>
      </c>
      <c r="Z52" s="18" t="s">
        <v>73</v>
      </c>
    </row>
    <row r="53" spans="1:26" s="82" customFormat="1" ht="46.95" customHeight="1" x14ac:dyDescent="0.3">
      <c r="A53" s="13">
        <v>44</v>
      </c>
      <c r="B53" s="14">
        <v>77</v>
      </c>
      <c r="C53" s="15" t="s">
        <v>30</v>
      </c>
      <c r="D53" s="13" t="s">
        <v>13</v>
      </c>
      <c r="E53" s="16"/>
      <c r="F53" s="16"/>
      <c r="G53" s="16" t="s">
        <v>4</v>
      </c>
      <c r="H53" s="16"/>
      <c r="I53" s="16" t="s">
        <v>4</v>
      </c>
      <c r="J53" s="16"/>
      <c r="K53" s="16" t="s">
        <v>4</v>
      </c>
      <c r="L53" s="16"/>
      <c r="M53" s="16" t="s">
        <v>4</v>
      </c>
      <c r="N53" s="16"/>
      <c r="O53" s="16" t="s">
        <v>4</v>
      </c>
      <c r="P53" s="16"/>
      <c r="Q53" s="16" t="s">
        <v>4</v>
      </c>
      <c r="R53" s="76"/>
      <c r="S53" s="16" t="s">
        <v>4</v>
      </c>
      <c r="T53" s="76"/>
      <c r="U53" s="16" t="s">
        <v>4</v>
      </c>
      <c r="V53" s="76"/>
      <c r="W53" s="16" t="s">
        <v>4</v>
      </c>
      <c r="X53" s="76"/>
      <c r="Y53" s="16" t="s">
        <v>4</v>
      </c>
      <c r="Z53" s="18" t="s">
        <v>73</v>
      </c>
    </row>
    <row r="54" spans="1:26" s="82" customFormat="1" ht="46.95" customHeight="1" x14ac:dyDescent="0.3">
      <c r="A54" s="13">
        <v>45</v>
      </c>
      <c r="B54" s="14">
        <v>79</v>
      </c>
      <c r="C54" s="15" t="s">
        <v>32</v>
      </c>
      <c r="D54" s="13" t="s">
        <v>27</v>
      </c>
      <c r="E54" s="16"/>
      <c r="F54" s="16"/>
      <c r="G54" s="16" t="s">
        <v>4</v>
      </c>
      <c r="H54" s="16"/>
      <c r="I54" s="16" t="s">
        <v>4</v>
      </c>
      <c r="J54" s="16"/>
      <c r="K54" s="16" t="s">
        <v>4</v>
      </c>
      <c r="L54" s="25">
        <v>0</v>
      </c>
      <c r="M54" s="77" t="s">
        <v>113</v>
      </c>
      <c r="N54" s="25">
        <v>0</v>
      </c>
      <c r="O54" s="77" t="s">
        <v>113</v>
      </c>
      <c r="P54" s="16"/>
      <c r="Q54" s="16" t="s">
        <v>4</v>
      </c>
      <c r="R54" s="25">
        <v>0</v>
      </c>
      <c r="S54" s="77" t="s">
        <v>113</v>
      </c>
      <c r="T54" s="16"/>
      <c r="U54" s="16" t="s">
        <v>4</v>
      </c>
      <c r="V54" s="76"/>
      <c r="W54" s="16" t="s">
        <v>4</v>
      </c>
      <c r="X54" s="76"/>
      <c r="Y54" s="16" t="s">
        <v>4</v>
      </c>
      <c r="Z54" s="18" t="s">
        <v>73</v>
      </c>
    </row>
    <row r="55" spans="1:26" s="82" customFormat="1" ht="46.95" customHeight="1" x14ac:dyDescent="0.3">
      <c r="A55" s="13">
        <v>46</v>
      </c>
      <c r="B55" s="14">
        <v>80</v>
      </c>
      <c r="C55" s="15" t="s">
        <v>33</v>
      </c>
      <c r="D55" s="13" t="s">
        <v>27</v>
      </c>
      <c r="E55" s="16"/>
      <c r="F55" s="16"/>
      <c r="G55" s="16" t="s">
        <v>4</v>
      </c>
      <c r="H55" s="16"/>
      <c r="I55" s="16" t="s">
        <v>4</v>
      </c>
      <c r="J55" s="16"/>
      <c r="K55" s="16" t="s">
        <v>4</v>
      </c>
      <c r="L55" s="16"/>
      <c r="M55" s="16" t="s">
        <v>4</v>
      </c>
      <c r="N55" s="16"/>
      <c r="O55" s="16" t="s">
        <v>4</v>
      </c>
      <c r="P55" s="16" t="s">
        <v>4</v>
      </c>
      <c r="Q55" s="76" t="s">
        <v>4</v>
      </c>
      <c r="R55" s="16" t="s">
        <v>4</v>
      </c>
      <c r="S55" s="76" t="s">
        <v>4</v>
      </c>
      <c r="T55" s="16"/>
      <c r="U55" s="16" t="s">
        <v>4</v>
      </c>
      <c r="V55" s="76"/>
      <c r="W55" s="16" t="s">
        <v>4</v>
      </c>
      <c r="X55" s="76"/>
      <c r="Y55" s="16" t="s">
        <v>4</v>
      </c>
      <c r="Z55" s="18" t="s">
        <v>73</v>
      </c>
    </row>
    <row r="56" spans="1:26" s="82" customFormat="1" ht="46.95" customHeight="1" x14ac:dyDescent="0.3">
      <c r="A56" s="13">
        <v>47</v>
      </c>
      <c r="B56" s="14">
        <v>83</v>
      </c>
      <c r="C56" s="15" t="s">
        <v>37</v>
      </c>
      <c r="D56" s="13" t="s">
        <v>4</v>
      </c>
      <c r="E56" s="16"/>
      <c r="F56" s="25">
        <v>21</v>
      </c>
      <c r="G56" s="77" t="s">
        <v>113</v>
      </c>
      <c r="H56" s="25">
        <v>7</v>
      </c>
      <c r="I56" s="77" t="s">
        <v>113</v>
      </c>
      <c r="J56" s="16">
        <v>24</v>
      </c>
      <c r="K56" s="16" t="s">
        <v>4</v>
      </c>
      <c r="L56" s="25">
        <v>0</v>
      </c>
      <c r="M56" s="77" t="s">
        <v>113</v>
      </c>
      <c r="N56" s="16">
        <v>24</v>
      </c>
      <c r="O56" s="16" t="s">
        <v>4</v>
      </c>
      <c r="P56" s="25">
        <v>13</v>
      </c>
      <c r="Q56" s="77" t="s">
        <v>113</v>
      </c>
      <c r="R56" s="25">
        <v>0</v>
      </c>
      <c r="S56" s="77" t="s">
        <v>113</v>
      </c>
      <c r="T56" s="25">
        <v>3</v>
      </c>
      <c r="U56" s="77" t="s">
        <v>113</v>
      </c>
      <c r="V56" s="25">
        <v>2</v>
      </c>
      <c r="W56" s="77" t="s">
        <v>113</v>
      </c>
      <c r="X56" s="25">
        <v>5</v>
      </c>
      <c r="Y56" s="77" t="s">
        <v>113</v>
      </c>
      <c r="Z56" s="18" t="s">
        <v>73</v>
      </c>
    </row>
    <row r="57" spans="1:26" s="82" customFormat="1" ht="46.95" customHeight="1" x14ac:dyDescent="0.3">
      <c r="A57" s="13">
        <v>48</v>
      </c>
      <c r="B57" s="14">
        <v>44</v>
      </c>
      <c r="C57" s="15" t="s">
        <v>10</v>
      </c>
      <c r="D57" s="84">
        <v>1</v>
      </c>
      <c r="E57" s="16"/>
      <c r="F57" s="24">
        <v>1</v>
      </c>
      <c r="G57" s="13" t="s">
        <v>4</v>
      </c>
      <c r="H57" s="24">
        <v>1</v>
      </c>
      <c r="I57" s="13" t="s">
        <v>4</v>
      </c>
      <c r="J57" s="24">
        <v>1</v>
      </c>
      <c r="K57" s="13" t="s">
        <v>4</v>
      </c>
      <c r="L57" s="24">
        <v>1</v>
      </c>
      <c r="M57" s="13" t="s">
        <v>4</v>
      </c>
      <c r="N57" s="24">
        <v>1</v>
      </c>
      <c r="O57" s="13" t="s">
        <v>4</v>
      </c>
      <c r="P57" s="24">
        <v>1</v>
      </c>
      <c r="Q57" s="13" t="s">
        <v>4</v>
      </c>
      <c r="R57" s="24">
        <v>1</v>
      </c>
      <c r="S57" s="13" t="s">
        <v>4</v>
      </c>
      <c r="T57" s="24">
        <v>1</v>
      </c>
      <c r="U57" s="13" t="s">
        <v>4</v>
      </c>
      <c r="V57" s="24">
        <v>1</v>
      </c>
      <c r="W57" s="13" t="s">
        <v>4</v>
      </c>
      <c r="X57" s="24">
        <v>1</v>
      </c>
      <c r="Y57" s="13" t="s">
        <v>4</v>
      </c>
      <c r="Z57" s="18" t="s">
        <v>71</v>
      </c>
    </row>
    <row r="58" spans="1:26" s="82" customFormat="1" ht="46.95" customHeight="1" x14ac:dyDescent="0.3">
      <c r="A58" s="13">
        <v>49</v>
      </c>
      <c r="B58" s="14">
        <v>47</v>
      </c>
      <c r="C58" s="15" t="s">
        <v>61</v>
      </c>
      <c r="D58" s="13" t="s">
        <v>4</v>
      </c>
      <c r="E58" s="16"/>
      <c r="F58" s="24">
        <v>1</v>
      </c>
      <c r="G58" s="13" t="s">
        <v>4</v>
      </c>
      <c r="H58" s="24">
        <v>1</v>
      </c>
      <c r="I58" s="13" t="s">
        <v>4</v>
      </c>
      <c r="J58" s="24">
        <v>1</v>
      </c>
      <c r="K58" s="13" t="s">
        <v>4</v>
      </c>
      <c r="L58" s="24">
        <v>1</v>
      </c>
      <c r="M58" s="13" t="s">
        <v>4</v>
      </c>
      <c r="N58" s="24">
        <v>1</v>
      </c>
      <c r="O58" s="13" t="s">
        <v>4</v>
      </c>
      <c r="P58" s="24">
        <v>1</v>
      </c>
      <c r="Q58" s="13" t="s">
        <v>4</v>
      </c>
      <c r="R58" s="24">
        <v>1</v>
      </c>
      <c r="S58" s="13" t="s">
        <v>4</v>
      </c>
      <c r="T58" s="24">
        <v>1</v>
      </c>
      <c r="U58" s="13" t="s">
        <v>4</v>
      </c>
      <c r="V58" s="24">
        <v>1</v>
      </c>
      <c r="W58" s="13" t="s">
        <v>4</v>
      </c>
      <c r="X58" s="24">
        <v>1</v>
      </c>
      <c r="Y58" s="13" t="s">
        <v>4</v>
      </c>
      <c r="Z58" s="18" t="s">
        <v>71</v>
      </c>
    </row>
    <row r="59" spans="1:26" s="82" customFormat="1" ht="46.95" customHeight="1" x14ac:dyDescent="0.3">
      <c r="A59" s="13">
        <v>50</v>
      </c>
      <c r="B59" s="14">
        <v>62</v>
      </c>
      <c r="C59" s="15" t="s">
        <v>230</v>
      </c>
      <c r="D59" s="13" t="s">
        <v>5</v>
      </c>
      <c r="E59" s="34">
        <f>(F59+H59+J59+L59+N59+P59+R59+V59+X59+T59)/10</f>
        <v>1</v>
      </c>
      <c r="F59" s="24">
        <v>1</v>
      </c>
      <c r="G59" s="13" t="s">
        <v>4</v>
      </c>
      <c r="H59" s="24">
        <v>1</v>
      </c>
      <c r="I59" s="13" t="s">
        <v>4</v>
      </c>
      <c r="J59" s="24">
        <v>1</v>
      </c>
      <c r="K59" s="13" t="s">
        <v>4</v>
      </c>
      <c r="L59" s="24">
        <v>1</v>
      </c>
      <c r="M59" s="13" t="s">
        <v>4</v>
      </c>
      <c r="N59" s="24">
        <v>1</v>
      </c>
      <c r="O59" s="13" t="s">
        <v>4</v>
      </c>
      <c r="P59" s="24">
        <v>1</v>
      </c>
      <c r="Q59" s="13" t="s">
        <v>4</v>
      </c>
      <c r="R59" s="24">
        <v>1</v>
      </c>
      <c r="S59" s="13" t="s">
        <v>4</v>
      </c>
      <c r="T59" s="24">
        <v>1</v>
      </c>
      <c r="U59" s="13" t="s">
        <v>4</v>
      </c>
      <c r="V59" s="24">
        <v>1</v>
      </c>
      <c r="W59" s="13" t="s">
        <v>4</v>
      </c>
      <c r="X59" s="24">
        <v>1</v>
      </c>
      <c r="Y59" s="13" t="s">
        <v>4</v>
      </c>
      <c r="Z59" s="18" t="s">
        <v>71</v>
      </c>
    </row>
    <row r="60" spans="1:26" s="82" customFormat="1" ht="46.95" customHeight="1" x14ac:dyDescent="0.3">
      <c r="A60" s="13">
        <v>51</v>
      </c>
      <c r="B60" s="14">
        <v>63</v>
      </c>
      <c r="C60" s="15" t="s">
        <v>17</v>
      </c>
      <c r="D60" s="13" t="s">
        <v>13</v>
      </c>
      <c r="E60" s="16"/>
      <c r="F60" s="76" t="s">
        <v>13</v>
      </c>
      <c r="G60" s="13" t="s">
        <v>4</v>
      </c>
      <c r="H60" s="76" t="s">
        <v>13</v>
      </c>
      <c r="I60" s="13" t="s">
        <v>4</v>
      </c>
      <c r="J60" s="76" t="s">
        <v>13</v>
      </c>
      <c r="K60" s="13" t="s">
        <v>4</v>
      </c>
      <c r="L60" s="76" t="s">
        <v>13</v>
      </c>
      <c r="M60" s="13" t="s">
        <v>4</v>
      </c>
      <c r="N60" s="76" t="s">
        <v>13</v>
      </c>
      <c r="O60" s="13" t="s">
        <v>4</v>
      </c>
      <c r="P60" s="76" t="s">
        <v>13</v>
      </c>
      <c r="Q60" s="13" t="s">
        <v>4</v>
      </c>
      <c r="R60" s="76" t="s">
        <v>13</v>
      </c>
      <c r="S60" s="13" t="s">
        <v>4</v>
      </c>
      <c r="T60" s="76" t="s">
        <v>13</v>
      </c>
      <c r="U60" s="13" t="s">
        <v>4</v>
      </c>
      <c r="V60" s="76" t="s">
        <v>13</v>
      </c>
      <c r="W60" s="13" t="s">
        <v>4</v>
      </c>
      <c r="X60" s="76" t="s">
        <v>13</v>
      </c>
      <c r="Y60" s="13" t="s">
        <v>4</v>
      </c>
      <c r="Z60" s="18" t="s">
        <v>71</v>
      </c>
    </row>
    <row r="61" spans="1:26" s="82" customFormat="1" ht="46.95" customHeight="1" x14ac:dyDescent="0.3">
      <c r="A61" s="13">
        <v>52</v>
      </c>
      <c r="B61" s="14">
        <v>42</v>
      </c>
      <c r="C61" s="15" t="s">
        <v>8</v>
      </c>
      <c r="D61" s="13" t="s">
        <v>4</v>
      </c>
      <c r="E61" s="16"/>
      <c r="F61" s="16"/>
      <c r="G61" s="13" t="s">
        <v>4</v>
      </c>
      <c r="H61" s="16"/>
      <c r="I61" s="13" t="s">
        <v>4</v>
      </c>
      <c r="J61" s="16"/>
      <c r="K61" s="13" t="s">
        <v>4</v>
      </c>
      <c r="L61" s="16"/>
      <c r="M61" s="13" t="s">
        <v>4</v>
      </c>
      <c r="N61" s="16"/>
      <c r="O61" s="13" t="s">
        <v>4</v>
      </c>
      <c r="P61" s="16"/>
      <c r="Q61" s="13" t="s">
        <v>4</v>
      </c>
      <c r="R61" s="16"/>
      <c r="S61" s="13" t="s">
        <v>4</v>
      </c>
      <c r="T61" s="16"/>
      <c r="U61" s="13" t="s">
        <v>4</v>
      </c>
      <c r="V61" s="16"/>
      <c r="W61" s="13" t="s">
        <v>4</v>
      </c>
      <c r="X61" s="16"/>
      <c r="Y61" s="13" t="s">
        <v>4</v>
      </c>
      <c r="Z61" s="18" t="s">
        <v>75</v>
      </c>
    </row>
    <row r="62" spans="1:26" s="82" customFormat="1" ht="46.95" customHeight="1" x14ac:dyDescent="0.3">
      <c r="A62" s="13">
        <v>53</v>
      </c>
      <c r="B62" s="14">
        <v>43</v>
      </c>
      <c r="C62" s="15" t="s">
        <v>9</v>
      </c>
      <c r="D62" s="13" t="s">
        <v>5</v>
      </c>
      <c r="E62" s="21">
        <f>(F62+H62+J62+L62+N62+P62+R62+V62+X62+T62)/10</f>
        <v>0</v>
      </c>
      <c r="F62" s="16"/>
      <c r="G62" s="13" t="s">
        <v>4</v>
      </c>
      <c r="H62" s="16"/>
      <c r="I62" s="13" t="s">
        <v>4</v>
      </c>
      <c r="J62" s="16"/>
      <c r="K62" s="13" t="s">
        <v>4</v>
      </c>
      <c r="L62" s="16"/>
      <c r="M62" s="13" t="s">
        <v>4</v>
      </c>
      <c r="N62" s="16"/>
      <c r="O62" s="13" t="s">
        <v>4</v>
      </c>
      <c r="P62" s="16"/>
      <c r="Q62" s="13" t="s">
        <v>4</v>
      </c>
      <c r="R62" s="16"/>
      <c r="S62" s="13" t="s">
        <v>4</v>
      </c>
      <c r="T62" s="16"/>
      <c r="U62" s="13" t="s">
        <v>4</v>
      </c>
      <c r="V62" s="16"/>
      <c r="W62" s="13" t="s">
        <v>4</v>
      </c>
      <c r="X62" s="16"/>
      <c r="Y62" s="13" t="s">
        <v>4</v>
      </c>
      <c r="Z62" s="18" t="s">
        <v>75</v>
      </c>
    </row>
    <row r="63" spans="1:26" s="82" customFormat="1" ht="46.95" customHeight="1" x14ac:dyDescent="0.3">
      <c r="A63" s="13">
        <v>54</v>
      </c>
      <c r="B63" s="14">
        <v>48</v>
      </c>
      <c r="C63" s="15" t="s">
        <v>11</v>
      </c>
      <c r="D63" s="13" t="s">
        <v>4</v>
      </c>
      <c r="E63" s="16"/>
      <c r="F63" s="16"/>
      <c r="G63" s="13" t="s">
        <v>4</v>
      </c>
      <c r="H63" s="16"/>
      <c r="I63" s="13" t="s">
        <v>4</v>
      </c>
      <c r="J63" s="16"/>
      <c r="K63" s="13" t="s">
        <v>4</v>
      </c>
      <c r="L63" s="16"/>
      <c r="M63" s="13" t="s">
        <v>4</v>
      </c>
      <c r="N63" s="16"/>
      <c r="O63" s="13" t="s">
        <v>4</v>
      </c>
      <c r="P63" s="16"/>
      <c r="Q63" s="13" t="s">
        <v>4</v>
      </c>
      <c r="R63" s="16"/>
      <c r="S63" s="13" t="s">
        <v>4</v>
      </c>
      <c r="T63" s="16"/>
      <c r="U63" s="13" t="s">
        <v>4</v>
      </c>
      <c r="V63" s="16"/>
      <c r="W63" s="13" t="s">
        <v>4</v>
      </c>
      <c r="X63" s="16"/>
      <c r="Y63" s="13" t="s">
        <v>4</v>
      </c>
      <c r="Z63" s="18" t="s">
        <v>75</v>
      </c>
    </row>
    <row r="64" spans="1:26" s="82" customFormat="1" ht="46.95" customHeight="1" x14ac:dyDescent="0.3">
      <c r="A64" s="13">
        <v>55</v>
      </c>
      <c r="B64" s="14">
        <v>65</v>
      </c>
      <c r="C64" s="15" t="s">
        <v>19</v>
      </c>
      <c r="D64" s="13" t="s">
        <v>4</v>
      </c>
      <c r="E64" s="16"/>
      <c r="F64" s="13" t="s">
        <v>140</v>
      </c>
      <c r="G64" s="13" t="s">
        <v>4</v>
      </c>
      <c r="H64" s="13" t="s">
        <v>140</v>
      </c>
      <c r="I64" s="13" t="s">
        <v>4</v>
      </c>
      <c r="J64" s="13" t="s">
        <v>140</v>
      </c>
      <c r="K64" s="13" t="s">
        <v>4</v>
      </c>
      <c r="L64" s="13" t="s">
        <v>140</v>
      </c>
      <c r="M64" s="13" t="s">
        <v>4</v>
      </c>
      <c r="N64" s="13" t="s">
        <v>139</v>
      </c>
      <c r="O64" s="13" t="s">
        <v>4</v>
      </c>
      <c r="P64" s="13" t="s">
        <v>140</v>
      </c>
      <c r="Q64" s="13" t="s">
        <v>4</v>
      </c>
      <c r="R64" s="13" t="s">
        <v>140</v>
      </c>
      <c r="S64" s="13" t="s">
        <v>4</v>
      </c>
      <c r="T64" s="13" t="s">
        <v>140</v>
      </c>
      <c r="U64" s="13" t="s">
        <v>4</v>
      </c>
      <c r="V64" s="13" t="s">
        <v>140</v>
      </c>
      <c r="W64" s="13" t="s">
        <v>4</v>
      </c>
      <c r="X64" s="13" t="s">
        <v>139</v>
      </c>
      <c r="Y64" s="13" t="s">
        <v>4</v>
      </c>
      <c r="Z64" s="18" t="s">
        <v>75</v>
      </c>
    </row>
    <row r="65" spans="1:25" ht="15.6" x14ac:dyDescent="0.3">
      <c r="A65" s="111" t="s">
        <v>110</v>
      </c>
      <c r="B65" s="111"/>
      <c r="C65" s="111"/>
      <c r="D65" s="111"/>
      <c r="E65" s="111"/>
      <c r="G65" s="85">
        <f>COUNTIF(G10:G64,"Đạt")</f>
        <v>49</v>
      </c>
      <c r="I65" s="85">
        <f>COUNTIF(I10:I64,"Đạt")</f>
        <v>50</v>
      </c>
      <c r="K65" s="85">
        <f>COUNTIF(K10:K64,"Đạt")</f>
        <v>50</v>
      </c>
      <c r="M65" s="85">
        <f>COUNTIF(M10:M64,"Đạt")</f>
        <v>41</v>
      </c>
      <c r="O65" s="85">
        <f>COUNTIF(O10:O64,"Đạt")</f>
        <v>50</v>
      </c>
      <c r="Q65" s="85">
        <f>COUNTIF(Q10:Q64,"Đạt")</f>
        <v>50</v>
      </c>
      <c r="S65" s="85">
        <f>COUNTIF(S10:S64,"Đạt")</f>
        <v>44</v>
      </c>
      <c r="U65" s="85">
        <f>COUNTIF(U10:U64,"Đạt")</f>
        <v>45</v>
      </c>
      <c r="W65" s="85">
        <f>COUNTIF(W10:W64,"Đạt")</f>
        <v>48</v>
      </c>
      <c r="Y65" s="85">
        <f>COUNTIF(Y10:Y64,"Đạt")</f>
        <v>43</v>
      </c>
    </row>
    <row r="68" spans="1:25" x14ac:dyDescent="0.35">
      <c r="C68" s="3" t="s">
        <v>81</v>
      </c>
      <c r="D68" s="80">
        <v>55</v>
      </c>
    </row>
    <row r="69" spans="1:25" x14ac:dyDescent="0.35">
      <c r="C69" s="3" t="s">
        <v>84</v>
      </c>
      <c r="D69" s="80" t="s">
        <v>106</v>
      </c>
      <c r="E69" s="5" t="s">
        <v>87</v>
      </c>
      <c r="I69" s="88">
        <f>50/D68</f>
        <v>0.90909090909090906</v>
      </c>
    </row>
    <row r="70" spans="1:25" x14ac:dyDescent="0.35">
      <c r="C70" s="3" t="s">
        <v>85</v>
      </c>
      <c r="D70" s="80" t="s">
        <v>107</v>
      </c>
      <c r="E70" s="5" t="s">
        <v>88</v>
      </c>
      <c r="I70" s="88">
        <f>44/D68</f>
        <v>0.8</v>
      </c>
    </row>
    <row r="71" spans="1:25" x14ac:dyDescent="0.35">
      <c r="C71" s="3" t="s">
        <v>86</v>
      </c>
      <c r="D71" s="80" t="s">
        <v>108</v>
      </c>
      <c r="E71" s="5" t="s">
        <v>89</v>
      </c>
      <c r="I71" s="88">
        <f>39/D68</f>
        <v>0.70909090909090911</v>
      </c>
    </row>
    <row r="72" spans="1:25" x14ac:dyDescent="0.35">
      <c r="C72" s="3" t="s">
        <v>82</v>
      </c>
      <c r="D72" s="80" t="s">
        <v>109</v>
      </c>
      <c r="E72" s="5" t="s">
        <v>90</v>
      </c>
      <c r="I72" s="88">
        <f>28/D68</f>
        <v>0.50909090909090904</v>
      </c>
    </row>
    <row r="73" spans="1:25" x14ac:dyDescent="0.35">
      <c r="C73" s="3" t="s">
        <v>83</v>
      </c>
      <c r="D73" s="80" t="s">
        <v>226</v>
      </c>
      <c r="E73" s="5" t="s">
        <v>91</v>
      </c>
    </row>
    <row r="81" spans="3:5" x14ac:dyDescent="0.35">
      <c r="C81" s="80" t="s">
        <v>115</v>
      </c>
      <c r="E81" s="80">
        <f>300/7</f>
        <v>42.857142857142854</v>
      </c>
    </row>
    <row r="82" spans="3:5" x14ac:dyDescent="0.35">
      <c r="C82" s="80" t="s">
        <v>116</v>
      </c>
      <c r="E82" s="80">
        <f>200/7</f>
        <v>28.571428571428573</v>
      </c>
    </row>
    <row r="83" spans="3:5" x14ac:dyDescent="0.35">
      <c r="C83" s="80" t="s">
        <v>118</v>
      </c>
    </row>
    <row r="84" spans="3:5" x14ac:dyDescent="0.35">
      <c r="C84" s="80" t="s">
        <v>117</v>
      </c>
    </row>
  </sheetData>
  <autoFilter ref="A9:AN65"/>
  <sortState ref="A9:I63">
    <sortCondition ref="A9:A63"/>
  </sortState>
  <mergeCells count="33">
    <mergeCell ref="B7:C8"/>
    <mergeCell ref="Z7:Z8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P6:Q6"/>
    <mergeCell ref="R6:S6"/>
    <mergeCell ref="T6:U6"/>
    <mergeCell ref="V6:W6"/>
    <mergeCell ref="X6:Y6"/>
    <mergeCell ref="A65:E65"/>
    <mergeCell ref="E7:E8"/>
    <mergeCell ref="D1:O1"/>
    <mergeCell ref="D2:O2"/>
    <mergeCell ref="A4:O4"/>
    <mergeCell ref="A5:O5"/>
    <mergeCell ref="F6:G6"/>
    <mergeCell ref="H6:I6"/>
    <mergeCell ref="J6:K6"/>
    <mergeCell ref="L6:M6"/>
    <mergeCell ref="N6:O6"/>
    <mergeCell ref="A6:A8"/>
    <mergeCell ref="B6:E6"/>
    <mergeCell ref="A1:C1"/>
    <mergeCell ref="A2:C2"/>
    <mergeCell ref="D7:D8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0"/>
  <sheetViews>
    <sheetView topLeftCell="A4" workbookViewId="0">
      <pane xSplit="6" ySplit="5" topLeftCell="AP9" activePane="bottomRight" state="frozen"/>
      <selection activeCell="A4" sqref="A4"/>
      <selection pane="topRight" activeCell="G4" sqref="G4"/>
      <selection pane="bottomLeft" activeCell="A9" sqref="A9"/>
      <selection pane="bottomRight" activeCell="BD11" sqref="BD11"/>
    </sheetView>
  </sheetViews>
  <sheetFormatPr defaultColWidth="9.109375" defaultRowHeight="14.4" x14ac:dyDescent="0.3"/>
  <cols>
    <col min="1" max="1" width="4.5546875" style="1" customWidth="1"/>
    <col min="2" max="2" width="25.33203125" style="1" customWidth="1"/>
    <col min="3" max="7" width="7.33203125" style="1" customWidth="1"/>
    <col min="8" max="8" width="7.6640625" style="1" customWidth="1"/>
    <col min="9" max="10" width="5.33203125" style="1" customWidth="1"/>
    <col min="11" max="16" width="7.33203125" style="1" customWidth="1"/>
    <col min="17" max="17" width="8" style="1" customWidth="1"/>
    <col min="18" max="21" width="7.33203125" style="1" customWidth="1"/>
    <col min="22" max="22" width="7.88671875" style="1" customWidth="1"/>
    <col min="23" max="25" width="7.33203125" style="1" customWidth="1"/>
    <col min="26" max="26" width="8.109375" style="1" customWidth="1"/>
    <col min="27" max="55" width="9.109375" style="1"/>
    <col min="56" max="56" width="13.33203125" style="1" customWidth="1"/>
    <col min="57" max="16384" width="9.109375" style="1"/>
  </cols>
  <sheetData>
    <row r="1" spans="1:56" ht="18.75" customHeight="1" x14ac:dyDescent="0.3">
      <c r="B1" s="37" t="s">
        <v>66</v>
      </c>
      <c r="C1" s="37"/>
      <c r="D1" s="140" t="s">
        <v>53</v>
      </c>
      <c r="E1" s="140"/>
      <c r="F1" s="140"/>
      <c r="G1" s="140"/>
      <c r="H1" s="140"/>
      <c r="I1" s="140"/>
      <c r="J1" s="140"/>
      <c r="K1" s="140"/>
      <c r="L1" s="140"/>
      <c r="M1" s="37" t="s">
        <v>141</v>
      </c>
      <c r="V1" s="37"/>
      <c r="X1" s="37"/>
      <c r="Y1" s="37"/>
      <c r="Z1" s="37"/>
    </row>
    <row r="2" spans="1:56" ht="16.8" x14ac:dyDescent="0.3">
      <c r="B2" s="38" t="s">
        <v>68</v>
      </c>
      <c r="C2" s="38"/>
      <c r="D2" s="38"/>
      <c r="F2" s="38"/>
      <c r="G2" s="38"/>
      <c r="I2" s="38"/>
      <c r="K2" s="38"/>
      <c r="V2" s="38"/>
      <c r="X2" s="38"/>
      <c r="Y2" s="38"/>
      <c r="Z2" s="38"/>
    </row>
    <row r="5" spans="1:56" ht="27" customHeight="1" x14ac:dyDescent="0.3">
      <c r="A5" s="133" t="s">
        <v>0</v>
      </c>
      <c r="B5" s="133" t="s">
        <v>142</v>
      </c>
      <c r="C5" s="141" t="s">
        <v>143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3" t="s">
        <v>144</v>
      </c>
      <c r="S5" s="144"/>
      <c r="T5" s="144"/>
      <c r="U5" s="144"/>
      <c r="V5" s="144"/>
      <c r="W5" s="144"/>
      <c r="X5" s="144"/>
      <c r="Y5" s="144"/>
      <c r="Z5" s="145"/>
      <c r="AA5" s="137" t="s">
        <v>145</v>
      </c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9"/>
      <c r="BD5" s="133" t="s">
        <v>146</v>
      </c>
    </row>
    <row r="6" spans="1:56" ht="22.5" customHeight="1" x14ac:dyDescent="0.3">
      <c r="A6" s="134"/>
      <c r="B6" s="134"/>
      <c r="C6" s="136" t="s">
        <v>147</v>
      </c>
      <c r="D6" s="136"/>
      <c r="E6" s="136"/>
      <c r="F6" s="136" t="s">
        <v>148</v>
      </c>
      <c r="G6" s="136"/>
      <c r="H6" s="136"/>
      <c r="I6" s="136" t="s">
        <v>149</v>
      </c>
      <c r="J6" s="136"/>
      <c r="K6" s="136"/>
      <c r="L6" s="136"/>
      <c r="M6" s="136" t="s">
        <v>150</v>
      </c>
      <c r="N6" s="136"/>
      <c r="O6" s="136" t="s">
        <v>151</v>
      </c>
      <c r="P6" s="136"/>
      <c r="Q6" s="136"/>
      <c r="R6" s="146"/>
      <c r="S6" s="147"/>
      <c r="T6" s="147"/>
      <c r="U6" s="147"/>
      <c r="V6" s="147"/>
      <c r="W6" s="147"/>
      <c r="X6" s="147"/>
      <c r="Y6" s="147"/>
      <c r="Z6" s="148"/>
      <c r="AA6" s="137" t="s">
        <v>152</v>
      </c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9"/>
      <c r="AT6" s="39" t="s">
        <v>153</v>
      </c>
      <c r="AU6" s="136" t="s">
        <v>154</v>
      </c>
      <c r="AV6" s="136"/>
      <c r="AW6" s="40" t="s">
        <v>155</v>
      </c>
      <c r="AX6" s="136" t="s">
        <v>156</v>
      </c>
      <c r="AY6" s="136"/>
      <c r="AZ6" s="136" t="s">
        <v>157</v>
      </c>
      <c r="BA6" s="136"/>
      <c r="BB6" s="136" t="s">
        <v>158</v>
      </c>
      <c r="BC6" s="136"/>
      <c r="BD6" s="134"/>
    </row>
    <row r="7" spans="1:56" s="4" customFormat="1" ht="88.5" customHeight="1" x14ac:dyDescent="0.3">
      <c r="A7" s="135"/>
      <c r="B7" s="135"/>
      <c r="C7" s="41" t="s">
        <v>159</v>
      </c>
      <c r="D7" s="41" t="s">
        <v>160</v>
      </c>
      <c r="E7" s="41" t="s">
        <v>161</v>
      </c>
      <c r="F7" s="41" t="s">
        <v>162</v>
      </c>
      <c r="G7" s="41" t="s">
        <v>163</v>
      </c>
      <c r="H7" s="41" t="s">
        <v>161</v>
      </c>
      <c r="I7" s="42" t="s">
        <v>164</v>
      </c>
      <c r="J7" s="43" t="s">
        <v>165</v>
      </c>
      <c r="K7" s="42" t="s">
        <v>166</v>
      </c>
      <c r="L7" s="44" t="s">
        <v>167</v>
      </c>
      <c r="M7" s="43" t="s">
        <v>168</v>
      </c>
      <c r="N7" s="44" t="s">
        <v>167</v>
      </c>
      <c r="O7" s="41" t="s">
        <v>169</v>
      </c>
      <c r="P7" s="41" t="s">
        <v>170</v>
      </c>
      <c r="Q7" s="41" t="s">
        <v>171</v>
      </c>
      <c r="R7" s="41" t="s">
        <v>172</v>
      </c>
      <c r="S7" s="41" t="s">
        <v>173</v>
      </c>
      <c r="T7" s="41" t="s">
        <v>174</v>
      </c>
      <c r="U7" s="41" t="s">
        <v>175</v>
      </c>
      <c r="V7" s="41" t="s">
        <v>176</v>
      </c>
      <c r="W7" s="41" t="s">
        <v>177</v>
      </c>
      <c r="X7" s="41" t="s">
        <v>178</v>
      </c>
      <c r="Y7" s="41" t="s">
        <v>179</v>
      </c>
      <c r="Z7" s="41" t="s">
        <v>180</v>
      </c>
      <c r="AA7" s="45" t="s">
        <v>181</v>
      </c>
      <c r="AB7" s="45" t="s">
        <v>182</v>
      </c>
      <c r="AC7" s="45" t="s">
        <v>183</v>
      </c>
      <c r="AD7" s="45" t="s">
        <v>184</v>
      </c>
      <c r="AE7" s="45" t="s">
        <v>185</v>
      </c>
      <c r="AF7" s="45" t="s">
        <v>186</v>
      </c>
      <c r="AG7" s="45" t="s">
        <v>187</v>
      </c>
      <c r="AH7" s="45" t="s">
        <v>188</v>
      </c>
      <c r="AI7" s="45" t="s">
        <v>189</v>
      </c>
      <c r="AJ7" s="45" t="s">
        <v>190</v>
      </c>
      <c r="AK7" s="45" t="s">
        <v>191</v>
      </c>
      <c r="AL7" s="45" t="s">
        <v>192</v>
      </c>
      <c r="AM7" s="45" t="s">
        <v>193</v>
      </c>
      <c r="AN7" s="45" t="s">
        <v>194</v>
      </c>
      <c r="AO7" s="45" t="s">
        <v>195</v>
      </c>
      <c r="AP7" s="45" t="s">
        <v>196</v>
      </c>
      <c r="AQ7" s="45" t="s">
        <v>197</v>
      </c>
      <c r="AR7" s="45" t="s">
        <v>198</v>
      </c>
      <c r="AS7" s="45" t="s">
        <v>244</v>
      </c>
      <c r="AT7" s="45" t="s">
        <v>199</v>
      </c>
      <c r="AU7" s="45" t="s">
        <v>200</v>
      </c>
      <c r="AV7" s="45" t="s">
        <v>201</v>
      </c>
      <c r="AW7" s="45" t="s">
        <v>201</v>
      </c>
      <c r="AX7" s="40" t="s">
        <v>202</v>
      </c>
      <c r="AY7" s="40" t="s">
        <v>201</v>
      </c>
      <c r="AZ7" s="40" t="s">
        <v>202</v>
      </c>
      <c r="BA7" s="40" t="s">
        <v>201</v>
      </c>
      <c r="BB7" s="40" t="s">
        <v>203</v>
      </c>
      <c r="BC7" s="40" t="s">
        <v>201</v>
      </c>
      <c r="BD7" s="135"/>
    </row>
    <row r="8" spans="1:56" s="4" customFormat="1" ht="7.95" customHeight="1" x14ac:dyDescent="0.3">
      <c r="A8" s="46"/>
      <c r="B8" s="46"/>
      <c r="C8" s="41"/>
      <c r="D8" s="41"/>
      <c r="E8" s="41"/>
      <c r="F8" s="41"/>
      <c r="G8" s="41"/>
      <c r="H8" s="41"/>
      <c r="I8" s="42"/>
      <c r="J8" s="47"/>
      <c r="K8" s="48"/>
      <c r="L8" s="49"/>
      <c r="M8" s="43"/>
      <c r="N8" s="49"/>
      <c r="O8" s="50"/>
      <c r="P8" s="41"/>
      <c r="Q8" s="50"/>
      <c r="R8" s="41"/>
      <c r="S8" s="41"/>
      <c r="T8" s="41"/>
      <c r="U8" s="41"/>
      <c r="V8" s="41"/>
      <c r="W8" s="41"/>
      <c r="X8" s="41"/>
      <c r="Y8" s="41"/>
      <c r="Z8" s="41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0"/>
      <c r="AY8" s="40"/>
      <c r="AZ8" s="40"/>
      <c r="BA8" s="40"/>
      <c r="BB8" s="40"/>
      <c r="BC8" s="40"/>
      <c r="BD8" s="46"/>
    </row>
    <row r="9" spans="1:56" s="19" customFormat="1" ht="16.8" x14ac:dyDescent="0.3">
      <c r="A9" s="26">
        <v>1</v>
      </c>
      <c r="B9" s="51" t="s">
        <v>99</v>
      </c>
      <c r="C9" s="51">
        <v>50</v>
      </c>
      <c r="D9" s="51">
        <v>50</v>
      </c>
      <c r="E9" s="52">
        <f>D9/C9*100</f>
        <v>100</v>
      </c>
      <c r="F9" s="51">
        <v>148</v>
      </c>
      <c r="G9" s="51">
        <v>148</v>
      </c>
      <c r="H9" s="53">
        <f>G9/F9*100</f>
        <v>100</v>
      </c>
      <c r="I9" s="26">
        <v>8</v>
      </c>
      <c r="J9" s="54">
        <v>0</v>
      </c>
      <c r="K9" s="55">
        <f t="shared" ref="K9:K18" si="0">F9-I9+J9</f>
        <v>140</v>
      </c>
      <c r="L9" s="56">
        <f t="shared" ref="L9:L18" si="1">ROUND((F9-K9)/F9*100, 2)</f>
        <v>5.41</v>
      </c>
      <c r="M9" s="26">
        <v>1</v>
      </c>
      <c r="N9" s="57">
        <f>M9/F9*100</f>
        <v>0.67567567567567566</v>
      </c>
      <c r="O9" s="58">
        <v>39</v>
      </c>
      <c r="P9" s="59">
        <v>27</v>
      </c>
      <c r="Q9" s="56">
        <f t="shared" ref="Q9:Q10" si="2">ROUND(P9/O9*100, 2)</f>
        <v>69.23</v>
      </c>
      <c r="R9" s="26">
        <v>31</v>
      </c>
      <c r="S9" s="26">
        <v>13</v>
      </c>
      <c r="T9" s="26">
        <v>0</v>
      </c>
      <c r="U9" s="26">
        <v>12</v>
      </c>
      <c r="V9" s="60">
        <f t="shared" ref="V9:V18" si="3">U9/(S9-T9)*100</f>
        <v>92.307692307692307</v>
      </c>
      <c r="W9" s="26">
        <v>0</v>
      </c>
      <c r="X9" s="60">
        <f>W9/(S9-T9)*100</f>
        <v>0</v>
      </c>
      <c r="Y9" s="89">
        <v>20</v>
      </c>
      <c r="Z9" s="60">
        <f>Y9/R9*100</f>
        <v>64.516129032258064</v>
      </c>
      <c r="AA9" s="59">
        <v>1</v>
      </c>
      <c r="AB9" s="59">
        <v>7</v>
      </c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>
        <v>4</v>
      </c>
      <c r="AN9" s="59"/>
      <c r="AO9" s="59">
        <v>5</v>
      </c>
      <c r="AP9" s="59">
        <v>3</v>
      </c>
      <c r="AQ9" s="59"/>
      <c r="AR9" s="59"/>
      <c r="AS9" s="59"/>
      <c r="AT9" s="59"/>
      <c r="AU9" s="59"/>
      <c r="AV9" s="59"/>
      <c r="AW9" s="59"/>
      <c r="AX9" s="26"/>
      <c r="AY9" s="26"/>
      <c r="AZ9" s="26"/>
      <c r="BA9" s="26"/>
      <c r="BB9" s="26"/>
      <c r="BC9" s="26"/>
      <c r="BD9" s="61">
        <f>SUM(AA9:AT9)+AV9+AW9+AY9+BA9+BC9</f>
        <v>20</v>
      </c>
    </row>
    <row r="10" spans="1:56" s="19" customFormat="1" ht="16.8" x14ac:dyDescent="0.3">
      <c r="A10" s="26">
        <v>2</v>
      </c>
      <c r="B10" s="51" t="s">
        <v>100</v>
      </c>
      <c r="C10" s="51">
        <v>51</v>
      </c>
      <c r="D10" s="51">
        <v>51</v>
      </c>
      <c r="E10" s="52">
        <f t="shared" ref="E10:E18" si="4">D10/C10*100</f>
        <v>100</v>
      </c>
      <c r="F10" s="51">
        <v>162</v>
      </c>
      <c r="G10" s="51">
        <v>162</v>
      </c>
      <c r="H10" s="53">
        <f t="shared" ref="H10:H18" si="5">G10/F10*100</f>
        <v>100</v>
      </c>
      <c r="I10" s="26">
        <v>10</v>
      </c>
      <c r="J10" s="26">
        <v>0</v>
      </c>
      <c r="K10" s="55">
        <f t="shared" si="0"/>
        <v>152</v>
      </c>
      <c r="L10" s="56">
        <f t="shared" si="1"/>
        <v>6.17</v>
      </c>
      <c r="M10" s="26">
        <v>0</v>
      </c>
      <c r="N10" s="62">
        <f t="shared" ref="N10:N11" si="6">M10/F10*100</f>
        <v>0</v>
      </c>
      <c r="O10" s="58">
        <v>43</v>
      </c>
      <c r="P10" s="26">
        <v>32</v>
      </c>
      <c r="Q10" s="56">
        <f t="shared" si="2"/>
        <v>74.42</v>
      </c>
      <c r="R10" s="89">
        <v>30</v>
      </c>
      <c r="S10" s="26">
        <v>14</v>
      </c>
      <c r="T10" s="26">
        <v>0</v>
      </c>
      <c r="U10" s="26">
        <v>14</v>
      </c>
      <c r="V10" s="63">
        <f t="shared" si="3"/>
        <v>100</v>
      </c>
      <c r="W10" s="26">
        <v>0</v>
      </c>
      <c r="X10" s="60">
        <f t="shared" ref="X10:X18" si="7">W10/(S10-T10)*100</f>
        <v>0</v>
      </c>
      <c r="Y10" s="89">
        <v>23</v>
      </c>
      <c r="Z10" s="63">
        <f t="shared" ref="Z10:Z18" si="8">Y10/R10*100</f>
        <v>76.666666666666671</v>
      </c>
      <c r="AA10" s="59"/>
      <c r="AB10" s="59"/>
      <c r="AC10" s="59"/>
      <c r="AD10" s="59"/>
      <c r="AE10" s="59"/>
      <c r="AF10" s="59"/>
      <c r="AG10" s="59"/>
      <c r="AH10" s="59"/>
      <c r="AI10" s="59">
        <v>1</v>
      </c>
      <c r="AJ10" s="59"/>
      <c r="AK10" s="59"/>
      <c r="AL10" s="59">
        <v>6</v>
      </c>
      <c r="AM10" s="59">
        <v>4</v>
      </c>
      <c r="AN10" s="59"/>
      <c r="AO10" s="59">
        <v>6</v>
      </c>
      <c r="AP10" s="59"/>
      <c r="AQ10" s="59"/>
      <c r="AR10" s="59">
        <v>2</v>
      </c>
      <c r="AS10" s="59">
        <v>5</v>
      </c>
      <c r="AT10" s="59"/>
      <c r="AU10" s="59"/>
      <c r="AV10" s="59"/>
      <c r="AW10" s="59"/>
      <c r="AX10" s="26"/>
      <c r="AY10" s="26"/>
      <c r="AZ10" s="26"/>
      <c r="BA10" s="26"/>
      <c r="BB10" s="26"/>
      <c r="BC10" s="26"/>
      <c r="BD10" s="61">
        <f>SUM(AA10:AT10)+AV10+AW10+AY10+BA10+BC10</f>
        <v>24</v>
      </c>
    </row>
    <row r="11" spans="1:56" s="19" customFormat="1" ht="16.8" x14ac:dyDescent="0.3">
      <c r="A11" s="26">
        <v>3</v>
      </c>
      <c r="B11" s="51" t="s">
        <v>95</v>
      </c>
      <c r="C11" s="51">
        <v>298</v>
      </c>
      <c r="D11" s="51">
        <v>298</v>
      </c>
      <c r="E11" s="52">
        <f t="shared" si="4"/>
        <v>100</v>
      </c>
      <c r="F11" s="51">
        <v>1018</v>
      </c>
      <c r="G11" s="51">
        <v>1018</v>
      </c>
      <c r="H11" s="52">
        <f t="shared" si="5"/>
        <v>100</v>
      </c>
      <c r="I11" s="26">
        <v>16</v>
      </c>
      <c r="J11" s="26">
        <v>2</v>
      </c>
      <c r="K11" s="55">
        <f t="shared" si="0"/>
        <v>1004</v>
      </c>
      <c r="L11" s="58">
        <f t="shared" si="1"/>
        <v>1.38</v>
      </c>
      <c r="M11" s="54">
        <v>3</v>
      </c>
      <c r="N11" s="62">
        <f t="shared" si="6"/>
        <v>0.29469548133595286</v>
      </c>
      <c r="O11" s="58">
        <v>306</v>
      </c>
      <c r="P11" s="59">
        <v>265</v>
      </c>
      <c r="Q11" s="58">
        <f>ROUND(P11/O11*100, 2)</f>
        <v>86.6</v>
      </c>
      <c r="R11" s="26">
        <v>50</v>
      </c>
      <c r="S11" s="26">
        <v>44</v>
      </c>
      <c r="T11" s="26">
        <v>0</v>
      </c>
      <c r="U11" s="26">
        <v>41</v>
      </c>
      <c r="V11" s="60">
        <f t="shared" si="3"/>
        <v>93.181818181818173</v>
      </c>
      <c r="W11" s="26">
        <v>3</v>
      </c>
      <c r="X11" s="63">
        <f t="shared" si="7"/>
        <v>6.8181818181818175</v>
      </c>
      <c r="Y11" s="26">
        <v>34</v>
      </c>
      <c r="Z11" s="60">
        <f t="shared" si="8"/>
        <v>68</v>
      </c>
      <c r="AA11" s="59">
        <v>1</v>
      </c>
      <c r="AB11" s="59">
        <v>2</v>
      </c>
      <c r="AC11" s="59">
        <v>9</v>
      </c>
      <c r="AD11" s="59">
        <v>20</v>
      </c>
      <c r="AE11" s="59">
        <v>1.5</v>
      </c>
      <c r="AF11" s="59">
        <v>3</v>
      </c>
      <c r="AG11" s="59"/>
      <c r="AH11" s="59"/>
      <c r="AI11" s="59">
        <v>23</v>
      </c>
      <c r="AJ11" s="59">
        <v>5</v>
      </c>
      <c r="AK11" s="59">
        <v>15</v>
      </c>
      <c r="AL11" s="59">
        <v>3</v>
      </c>
      <c r="AM11" s="59">
        <v>81</v>
      </c>
      <c r="AN11" s="59">
        <v>41</v>
      </c>
      <c r="AO11" s="59">
        <v>7</v>
      </c>
      <c r="AP11" s="59">
        <v>3</v>
      </c>
      <c r="AQ11" s="59">
        <v>12</v>
      </c>
      <c r="AR11" s="59">
        <v>2</v>
      </c>
      <c r="AS11" s="59"/>
      <c r="AT11" s="59"/>
      <c r="AU11" s="59"/>
      <c r="AV11" s="59"/>
      <c r="AW11" s="59"/>
      <c r="AX11" s="26"/>
      <c r="AY11" s="26"/>
      <c r="AZ11" s="26"/>
      <c r="BA11" s="26"/>
      <c r="BB11" s="26"/>
      <c r="BC11" s="26"/>
      <c r="BD11" s="61">
        <f t="shared" ref="BD10:BD18" si="9">SUM(AA11:AT11)+AV11+AW11+AY11+BA11+BC11</f>
        <v>228.5</v>
      </c>
    </row>
    <row r="12" spans="1:56" s="19" customFormat="1" ht="16.8" x14ac:dyDescent="0.3">
      <c r="A12" s="26">
        <v>4</v>
      </c>
      <c r="B12" s="51" t="s">
        <v>103</v>
      </c>
      <c r="C12" s="51">
        <v>107</v>
      </c>
      <c r="D12" s="51">
        <v>100</v>
      </c>
      <c r="E12" s="53">
        <f t="shared" si="4"/>
        <v>93.45794392523365</v>
      </c>
      <c r="F12" s="51">
        <v>299</v>
      </c>
      <c r="G12" s="51">
        <v>299</v>
      </c>
      <c r="H12" s="53">
        <f t="shared" si="5"/>
        <v>100</v>
      </c>
      <c r="I12" s="26">
        <v>26</v>
      </c>
      <c r="J12" s="26">
        <v>1</v>
      </c>
      <c r="K12" s="55">
        <f t="shared" si="0"/>
        <v>274</v>
      </c>
      <c r="L12" s="56">
        <f t="shared" si="1"/>
        <v>8.36</v>
      </c>
      <c r="M12" s="26">
        <v>1</v>
      </c>
      <c r="N12" s="62">
        <f>M12/F12*100</f>
        <v>0.33444816053511706</v>
      </c>
      <c r="O12" s="58">
        <v>106</v>
      </c>
      <c r="P12" s="58">
        <v>59</v>
      </c>
      <c r="Q12" s="56">
        <f t="shared" ref="Q12:Q18" si="10">ROUND(P12/O12*100, 2)</f>
        <v>55.66</v>
      </c>
      <c r="R12" s="89">
        <v>25</v>
      </c>
      <c r="S12" s="26">
        <v>20</v>
      </c>
      <c r="T12" s="26">
        <v>0</v>
      </c>
      <c r="U12" s="26">
        <v>20</v>
      </c>
      <c r="V12" s="63">
        <f t="shared" si="3"/>
        <v>100</v>
      </c>
      <c r="W12" s="26">
        <v>1</v>
      </c>
      <c r="X12" s="63">
        <f t="shared" si="7"/>
        <v>5</v>
      </c>
      <c r="Y12" s="26">
        <v>18</v>
      </c>
      <c r="Z12" s="60">
        <f t="shared" si="8"/>
        <v>72</v>
      </c>
      <c r="AA12" s="59"/>
      <c r="AB12" s="59"/>
      <c r="AC12" s="59">
        <v>7</v>
      </c>
      <c r="AD12" s="59"/>
      <c r="AE12" s="59"/>
      <c r="AF12" s="59"/>
      <c r="AG12" s="59"/>
      <c r="AH12" s="59"/>
      <c r="AI12" s="59">
        <v>4</v>
      </c>
      <c r="AJ12" s="59">
        <v>2</v>
      </c>
      <c r="AK12" s="59">
        <v>6</v>
      </c>
      <c r="AL12" s="59"/>
      <c r="AM12" s="59">
        <v>3</v>
      </c>
      <c r="AN12" s="59"/>
      <c r="AO12" s="59">
        <v>5</v>
      </c>
      <c r="AP12" s="59"/>
      <c r="AQ12" s="59"/>
      <c r="AR12" s="59">
        <v>1</v>
      </c>
      <c r="AS12" s="59"/>
      <c r="AT12" s="59"/>
      <c r="AU12" s="59"/>
      <c r="AV12" s="59"/>
      <c r="AW12" s="59"/>
      <c r="AX12" s="26"/>
      <c r="AY12" s="26"/>
      <c r="AZ12" s="26"/>
      <c r="BA12" s="26"/>
      <c r="BB12" s="26"/>
      <c r="BC12" s="26"/>
      <c r="BD12" s="61">
        <f t="shared" si="9"/>
        <v>28</v>
      </c>
    </row>
    <row r="13" spans="1:56" s="19" customFormat="1" ht="16.8" x14ac:dyDescent="0.3">
      <c r="A13" s="26">
        <v>5</v>
      </c>
      <c r="B13" s="51" t="s">
        <v>94</v>
      </c>
      <c r="C13" s="51">
        <v>243</v>
      </c>
      <c r="D13" s="51">
        <v>243</v>
      </c>
      <c r="E13" s="52">
        <f t="shared" si="4"/>
        <v>100</v>
      </c>
      <c r="F13" s="51">
        <v>771</v>
      </c>
      <c r="G13" s="51">
        <v>771</v>
      </c>
      <c r="H13" s="52">
        <f t="shared" si="5"/>
        <v>100</v>
      </c>
      <c r="I13" s="26">
        <v>24</v>
      </c>
      <c r="J13" s="26">
        <v>1</v>
      </c>
      <c r="K13" s="55">
        <f t="shared" si="0"/>
        <v>748</v>
      </c>
      <c r="L13" s="58">
        <f t="shared" si="1"/>
        <v>2.98</v>
      </c>
      <c r="M13" s="26">
        <v>5</v>
      </c>
      <c r="N13" s="57">
        <f t="shared" ref="N13:N18" si="11">M13/F13*100</f>
        <v>0.64850843060959795</v>
      </c>
      <c r="O13" s="58">
        <v>238</v>
      </c>
      <c r="P13" s="58">
        <v>177</v>
      </c>
      <c r="Q13" s="56">
        <f t="shared" si="10"/>
        <v>74.37</v>
      </c>
      <c r="R13" s="26">
        <v>41</v>
      </c>
      <c r="S13" s="26">
        <v>37</v>
      </c>
      <c r="T13" s="26">
        <v>0</v>
      </c>
      <c r="U13" s="26">
        <v>37</v>
      </c>
      <c r="V13" s="63">
        <f t="shared" si="3"/>
        <v>100</v>
      </c>
      <c r="W13" s="26">
        <v>0</v>
      </c>
      <c r="X13" s="60">
        <f t="shared" si="7"/>
        <v>0</v>
      </c>
      <c r="Y13" s="26">
        <v>29</v>
      </c>
      <c r="Z13" s="63">
        <f t="shared" si="8"/>
        <v>70.731707317073173</v>
      </c>
      <c r="AA13" s="59">
        <v>2</v>
      </c>
      <c r="AB13" s="59">
        <v>5</v>
      </c>
      <c r="AC13" s="59"/>
      <c r="AD13" s="59">
        <v>22</v>
      </c>
      <c r="AE13" s="59">
        <v>2</v>
      </c>
      <c r="AF13" s="59"/>
      <c r="AG13" s="59">
        <v>20</v>
      </c>
      <c r="AH13" s="59"/>
      <c r="AI13" s="59">
        <v>10</v>
      </c>
      <c r="AJ13" s="59"/>
      <c r="AK13" s="59">
        <v>12</v>
      </c>
      <c r="AL13" s="59">
        <v>6</v>
      </c>
      <c r="AM13" s="59">
        <v>65</v>
      </c>
      <c r="AN13" s="59"/>
      <c r="AO13" s="59">
        <v>6</v>
      </c>
      <c r="AP13" s="59">
        <v>9</v>
      </c>
      <c r="AQ13" s="59"/>
      <c r="AR13" s="59">
        <v>1</v>
      </c>
      <c r="AS13" s="59"/>
      <c r="AT13" s="59"/>
      <c r="AU13" s="59"/>
      <c r="AV13" s="59"/>
      <c r="AW13" s="59"/>
      <c r="AX13" s="26"/>
      <c r="AY13" s="26"/>
      <c r="AZ13" s="26"/>
      <c r="BA13" s="26"/>
      <c r="BB13" s="26"/>
      <c r="BC13" s="26"/>
      <c r="BD13" s="61">
        <f t="shared" si="9"/>
        <v>160</v>
      </c>
    </row>
    <row r="14" spans="1:56" s="19" customFormat="1" ht="16.8" x14ac:dyDescent="0.3">
      <c r="A14" s="26">
        <v>6</v>
      </c>
      <c r="B14" s="51" t="s">
        <v>102</v>
      </c>
      <c r="C14" s="51">
        <v>267</v>
      </c>
      <c r="D14" s="51">
        <v>256</v>
      </c>
      <c r="E14" s="53">
        <f t="shared" si="4"/>
        <v>95.880149812734089</v>
      </c>
      <c r="F14" s="51">
        <v>873</v>
      </c>
      <c r="G14" s="51">
        <v>873</v>
      </c>
      <c r="H14" s="53">
        <f t="shared" si="5"/>
        <v>100</v>
      </c>
      <c r="I14" s="26">
        <v>27</v>
      </c>
      <c r="J14" s="26">
        <v>1</v>
      </c>
      <c r="K14" s="55">
        <f t="shared" si="0"/>
        <v>847</v>
      </c>
      <c r="L14" s="58">
        <f t="shared" si="1"/>
        <v>2.98</v>
      </c>
      <c r="M14" s="26">
        <v>13</v>
      </c>
      <c r="N14" s="57">
        <f t="shared" si="11"/>
        <v>1.4891179839633446</v>
      </c>
      <c r="O14" s="58">
        <v>304</v>
      </c>
      <c r="P14" s="58">
        <v>213</v>
      </c>
      <c r="Q14" s="56">
        <f t="shared" si="10"/>
        <v>70.069999999999993</v>
      </c>
      <c r="R14" s="26">
        <v>46</v>
      </c>
      <c r="S14" s="26">
        <v>38</v>
      </c>
      <c r="T14" s="26">
        <v>0</v>
      </c>
      <c r="U14" s="26">
        <v>37</v>
      </c>
      <c r="V14" s="63">
        <f t="shared" si="3"/>
        <v>97.368421052631575</v>
      </c>
      <c r="W14" s="26">
        <v>2</v>
      </c>
      <c r="X14" s="63">
        <f t="shared" si="7"/>
        <v>5.2631578947368416</v>
      </c>
      <c r="Y14" s="26">
        <v>30</v>
      </c>
      <c r="Z14" s="60">
        <f t="shared" si="8"/>
        <v>65.217391304347828</v>
      </c>
      <c r="AA14" s="59">
        <v>1</v>
      </c>
      <c r="AB14" s="59">
        <v>10</v>
      </c>
      <c r="AC14" s="59"/>
      <c r="AD14" s="59"/>
      <c r="AE14" s="59"/>
      <c r="AF14" s="59"/>
      <c r="AG14" s="59"/>
      <c r="AH14" s="59"/>
      <c r="AI14" s="59">
        <v>21</v>
      </c>
      <c r="AJ14" s="59"/>
      <c r="AK14" s="59">
        <v>18</v>
      </c>
      <c r="AL14" s="59">
        <v>9</v>
      </c>
      <c r="AM14" s="59">
        <v>63</v>
      </c>
      <c r="AN14" s="59">
        <v>3</v>
      </c>
      <c r="AO14" s="59">
        <v>5</v>
      </c>
      <c r="AP14" s="59"/>
      <c r="AQ14" s="59"/>
      <c r="AR14" s="59"/>
      <c r="AS14" s="59"/>
      <c r="AT14" s="59">
        <v>0.5</v>
      </c>
      <c r="AU14" s="59"/>
      <c r="AV14" s="59"/>
      <c r="AW14" s="59"/>
      <c r="AX14" s="26"/>
      <c r="AY14" s="26"/>
      <c r="AZ14" s="26"/>
      <c r="BA14" s="26"/>
      <c r="BB14" s="26"/>
      <c r="BC14" s="26"/>
      <c r="BD14" s="61">
        <f t="shared" si="9"/>
        <v>130.5</v>
      </c>
    </row>
    <row r="15" spans="1:56" s="19" customFormat="1" ht="16.8" x14ac:dyDescent="0.3">
      <c r="A15" s="26">
        <v>7</v>
      </c>
      <c r="B15" s="51" t="s">
        <v>101</v>
      </c>
      <c r="C15" s="51">
        <v>119</v>
      </c>
      <c r="D15" s="51">
        <v>119</v>
      </c>
      <c r="E15" s="52">
        <f t="shared" si="4"/>
        <v>100</v>
      </c>
      <c r="F15" s="51">
        <v>331</v>
      </c>
      <c r="G15" s="51">
        <v>331</v>
      </c>
      <c r="H15" s="52">
        <f t="shared" si="5"/>
        <v>100</v>
      </c>
      <c r="I15" s="26">
        <v>20</v>
      </c>
      <c r="J15" s="26">
        <v>5</v>
      </c>
      <c r="K15" s="55">
        <f t="shared" si="0"/>
        <v>316</v>
      </c>
      <c r="L15" s="56">
        <f t="shared" si="1"/>
        <v>4.53</v>
      </c>
      <c r="M15" s="26">
        <v>3</v>
      </c>
      <c r="N15" s="57">
        <f t="shared" si="11"/>
        <v>0.90634441087613304</v>
      </c>
      <c r="O15" s="58">
        <v>84</v>
      </c>
      <c r="P15" s="58">
        <v>61</v>
      </c>
      <c r="Q15" s="56">
        <f t="shared" si="10"/>
        <v>72.62</v>
      </c>
      <c r="R15" s="26">
        <v>22</v>
      </c>
      <c r="S15" s="26">
        <v>17</v>
      </c>
      <c r="T15" s="26">
        <v>0</v>
      </c>
      <c r="U15" s="26">
        <v>16</v>
      </c>
      <c r="V15" s="60">
        <f t="shared" si="3"/>
        <v>94.117647058823522</v>
      </c>
      <c r="W15" s="26">
        <v>1</v>
      </c>
      <c r="X15" s="63">
        <f t="shared" si="7"/>
        <v>5.8823529411764701</v>
      </c>
      <c r="Y15" s="26">
        <v>16</v>
      </c>
      <c r="Z15" s="63">
        <f t="shared" si="8"/>
        <v>72.727272727272734</v>
      </c>
      <c r="AA15" s="59"/>
      <c r="AB15" s="59"/>
      <c r="AC15" s="59"/>
      <c r="AD15" s="59"/>
      <c r="AE15" s="59"/>
      <c r="AF15" s="59"/>
      <c r="AG15" s="59"/>
      <c r="AH15" s="59"/>
      <c r="AI15" s="59">
        <v>6</v>
      </c>
      <c r="AJ15" s="59"/>
      <c r="AK15" s="59">
        <v>9</v>
      </c>
      <c r="AL15" s="59"/>
      <c r="AM15" s="59">
        <v>17</v>
      </c>
      <c r="AN15" s="59">
        <v>20</v>
      </c>
      <c r="AO15" s="59"/>
      <c r="AP15" s="59"/>
      <c r="AQ15" s="59"/>
      <c r="AR15" s="59"/>
      <c r="AS15" s="59"/>
      <c r="AT15" s="59"/>
      <c r="AU15" s="59"/>
      <c r="AV15" s="59"/>
      <c r="AW15" s="59"/>
      <c r="AX15" s="26"/>
      <c r="AY15" s="26"/>
      <c r="AZ15" s="26"/>
      <c r="BA15" s="26"/>
      <c r="BB15" s="26"/>
      <c r="BC15" s="26"/>
      <c r="BD15" s="61">
        <f t="shared" si="9"/>
        <v>52</v>
      </c>
    </row>
    <row r="16" spans="1:56" s="19" customFormat="1" ht="16.8" x14ac:dyDescent="0.3">
      <c r="A16" s="26">
        <v>8</v>
      </c>
      <c r="B16" s="51" t="s">
        <v>97</v>
      </c>
      <c r="C16" s="51">
        <v>114</v>
      </c>
      <c r="D16" s="51">
        <v>114</v>
      </c>
      <c r="E16" s="52">
        <f t="shared" si="4"/>
        <v>100</v>
      </c>
      <c r="F16" s="51">
        <v>324</v>
      </c>
      <c r="G16" s="51">
        <v>324</v>
      </c>
      <c r="H16" s="52">
        <f t="shared" si="5"/>
        <v>100</v>
      </c>
      <c r="I16" s="26">
        <v>12</v>
      </c>
      <c r="J16" s="26">
        <v>1</v>
      </c>
      <c r="K16" s="55">
        <f t="shared" si="0"/>
        <v>313</v>
      </c>
      <c r="L16" s="58">
        <f t="shared" si="1"/>
        <v>3.4</v>
      </c>
      <c r="M16" s="26">
        <v>1</v>
      </c>
      <c r="N16" s="62">
        <f t="shared" si="11"/>
        <v>0.30864197530864196</v>
      </c>
      <c r="O16" s="58">
        <v>95</v>
      </c>
      <c r="P16" s="58">
        <v>78</v>
      </c>
      <c r="Q16" s="58">
        <f t="shared" si="10"/>
        <v>82.11</v>
      </c>
      <c r="R16" s="26">
        <v>22</v>
      </c>
      <c r="S16" s="26">
        <v>18</v>
      </c>
      <c r="T16" s="26">
        <v>0</v>
      </c>
      <c r="U16" s="26">
        <v>17</v>
      </c>
      <c r="V16" s="60">
        <f t="shared" si="3"/>
        <v>94.444444444444443</v>
      </c>
      <c r="W16" s="26">
        <v>0</v>
      </c>
      <c r="X16" s="60">
        <f t="shared" si="7"/>
        <v>0</v>
      </c>
      <c r="Y16" s="26">
        <v>17</v>
      </c>
      <c r="Z16" s="63">
        <f t="shared" si="8"/>
        <v>77.272727272727266</v>
      </c>
      <c r="AA16" s="59"/>
      <c r="AB16" s="59">
        <v>2</v>
      </c>
      <c r="AC16" s="59">
        <v>4</v>
      </c>
      <c r="AD16" s="59"/>
      <c r="AE16" s="59"/>
      <c r="AF16" s="59"/>
      <c r="AG16" s="59"/>
      <c r="AH16" s="59"/>
      <c r="AI16" s="59">
        <v>8</v>
      </c>
      <c r="AJ16" s="59">
        <v>1</v>
      </c>
      <c r="AK16" s="59">
        <v>6</v>
      </c>
      <c r="AL16" s="59">
        <v>3</v>
      </c>
      <c r="AM16" s="59">
        <v>5</v>
      </c>
      <c r="AN16" s="59"/>
      <c r="AO16" s="59">
        <v>2</v>
      </c>
      <c r="AP16" s="59">
        <v>9</v>
      </c>
      <c r="AQ16" s="59">
        <v>12</v>
      </c>
      <c r="AR16" s="59"/>
      <c r="AS16" s="59"/>
      <c r="AT16" s="59"/>
      <c r="AU16" s="59"/>
      <c r="AV16" s="59"/>
      <c r="AW16" s="59"/>
      <c r="AX16" s="26"/>
      <c r="AY16" s="26"/>
      <c r="AZ16" s="26"/>
      <c r="BA16" s="26"/>
      <c r="BB16" s="26"/>
      <c r="BC16" s="26"/>
      <c r="BD16" s="61">
        <f t="shared" si="9"/>
        <v>52</v>
      </c>
    </row>
    <row r="17" spans="1:56" s="19" customFormat="1" ht="16.8" x14ac:dyDescent="0.3">
      <c r="A17" s="26">
        <v>9</v>
      </c>
      <c r="B17" s="64" t="s">
        <v>96</v>
      </c>
      <c r="C17" s="51">
        <v>134</v>
      </c>
      <c r="D17" s="51">
        <v>134</v>
      </c>
      <c r="E17" s="52">
        <f t="shared" si="4"/>
        <v>100</v>
      </c>
      <c r="F17" s="51">
        <v>409</v>
      </c>
      <c r="G17" s="51">
        <v>409</v>
      </c>
      <c r="H17" s="53">
        <f t="shared" si="5"/>
        <v>100</v>
      </c>
      <c r="I17" s="26">
        <v>18</v>
      </c>
      <c r="J17" s="26">
        <v>2</v>
      </c>
      <c r="K17" s="55">
        <f t="shared" si="0"/>
        <v>393</v>
      </c>
      <c r="L17" s="56">
        <f t="shared" si="1"/>
        <v>3.91</v>
      </c>
      <c r="M17" s="26">
        <v>0</v>
      </c>
      <c r="N17" s="62">
        <f t="shared" si="11"/>
        <v>0</v>
      </c>
      <c r="O17" s="58">
        <v>110</v>
      </c>
      <c r="P17" s="58">
        <v>93</v>
      </c>
      <c r="Q17" s="58">
        <f t="shared" si="10"/>
        <v>84.55</v>
      </c>
      <c r="R17" s="26">
        <v>27</v>
      </c>
      <c r="S17" s="26">
        <v>22</v>
      </c>
      <c r="T17" s="26">
        <v>0</v>
      </c>
      <c r="U17" s="26">
        <v>22</v>
      </c>
      <c r="V17" s="63">
        <f t="shared" si="3"/>
        <v>100</v>
      </c>
      <c r="W17" s="26">
        <v>1</v>
      </c>
      <c r="X17" s="63">
        <f t="shared" si="7"/>
        <v>4.5454545454545459</v>
      </c>
      <c r="Y17" s="26">
        <v>23</v>
      </c>
      <c r="Z17" s="63">
        <f t="shared" si="8"/>
        <v>85.18518518518519</v>
      </c>
      <c r="AA17" s="59">
        <v>5</v>
      </c>
      <c r="AB17" s="59"/>
      <c r="AC17" s="59">
        <v>5</v>
      </c>
      <c r="AD17" s="59"/>
      <c r="AE17" s="59"/>
      <c r="AF17" s="59"/>
      <c r="AG17" s="59"/>
      <c r="AH17" s="59"/>
      <c r="AI17" s="59">
        <v>20</v>
      </c>
      <c r="AJ17" s="59">
        <v>3</v>
      </c>
      <c r="AK17" s="59">
        <v>3</v>
      </c>
      <c r="AL17" s="59"/>
      <c r="AM17" s="59">
        <v>42</v>
      </c>
      <c r="AN17" s="59">
        <v>1</v>
      </c>
      <c r="AO17" s="59">
        <v>1</v>
      </c>
      <c r="AP17" s="59"/>
      <c r="AQ17" s="59"/>
      <c r="AR17" s="59">
        <v>3</v>
      </c>
      <c r="AS17" s="59"/>
      <c r="AT17" s="59"/>
      <c r="AU17" s="59"/>
      <c r="AV17" s="59"/>
      <c r="AW17" s="59"/>
      <c r="AX17" s="26"/>
      <c r="AY17" s="26"/>
      <c r="AZ17" s="26"/>
      <c r="BA17" s="26"/>
      <c r="BB17" s="26"/>
      <c r="BC17" s="26"/>
      <c r="BD17" s="61">
        <f t="shared" si="9"/>
        <v>83</v>
      </c>
    </row>
    <row r="18" spans="1:56" s="19" customFormat="1" ht="16.8" x14ac:dyDescent="0.3">
      <c r="A18" s="26">
        <v>10</v>
      </c>
      <c r="B18" s="51" t="s">
        <v>98</v>
      </c>
      <c r="C18" s="51">
        <v>118</v>
      </c>
      <c r="D18" s="51">
        <v>118</v>
      </c>
      <c r="E18" s="52">
        <f t="shared" si="4"/>
        <v>100</v>
      </c>
      <c r="F18" s="51">
        <v>398</v>
      </c>
      <c r="G18" s="51">
        <v>398</v>
      </c>
      <c r="H18" s="52">
        <f t="shared" si="5"/>
        <v>100</v>
      </c>
      <c r="I18" s="26">
        <v>0</v>
      </c>
      <c r="J18" s="26">
        <v>1</v>
      </c>
      <c r="K18" s="55">
        <f t="shared" si="0"/>
        <v>399</v>
      </c>
      <c r="L18" s="58">
        <f t="shared" si="1"/>
        <v>-0.25</v>
      </c>
      <c r="M18" s="26">
        <v>0</v>
      </c>
      <c r="N18" s="62">
        <f t="shared" si="11"/>
        <v>0</v>
      </c>
      <c r="O18" s="59">
        <v>115</v>
      </c>
      <c r="P18" s="59">
        <v>99</v>
      </c>
      <c r="Q18" s="59">
        <f t="shared" si="10"/>
        <v>86.09</v>
      </c>
      <c r="R18" s="26">
        <v>27</v>
      </c>
      <c r="S18" s="26">
        <v>22</v>
      </c>
      <c r="T18" s="26">
        <v>1</v>
      </c>
      <c r="U18" s="26">
        <v>21</v>
      </c>
      <c r="V18" s="63">
        <f t="shared" si="3"/>
        <v>100</v>
      </c>
      <c r="W18" s="26">
        <v>1</v>
      </c>
      <c r="X18" s="63">
        <f t="shared" si="7"/>
        <v>4.7619047619047619</v>
      </c>
      <c r="Y18" s="26">
        <v>20</v>
      </c>
      <c r="Z18" s="63">
        <f t="shared" si="8"/>
        <v>74.074074074074076</v>
      </c>
      <c r="AA18" s="59">
        <v>3.5</v>
      </c>
      <c r="AB18" s="59"/>
      <c r="AC18" s="59"/>
      <c r="AD18" s="59">
        <v>18</v>
      </c>
      <c r="AE18" s="59"/>
      <c r="AF18" s="59"/>
      <c r="AG18" s="59"/>
      <c r="AH18" s="59"/>
      <c r="AI18" s="59">
        <v>13</v>
      </c>
      <c r="AJ18" s="59"/>
      <c r="AK18" s="59">
        <v>21</v>
      </c>
      <c r="AL18" s="59">
        <v>12</v>
      </c>
      <c r="AM18" s="59">
        <v>50</v>
      </c>
      <c r="AN18" s="59"/>
      <c r="AO18" s="59">
        <v>4</v>
      </c>
      <c r="AP18" s="59"/>
      <c r="AQ18" s="59"/>
      <c r="AR18" s="59"/>
      <c r="AS18" s="59"/>
      <c r="AT18" s="59"/>
      <c r="AU18" s="59"/>
      <c r="AV18" s="59"/>
      <c r="AW18" s="59"/>
      <c r="AX18" s="26"/>
      <c r="AY18" s="26"/>
      <c r="AZ18" s="26"/>
      <c r="BA18" s="26"/>
      <c r="BB18" s="26"/>
      <c r="BC18" s="26"/>
      <c r="BD18" s="61">
        <f t="shared" si="9"/>
        <v>121.5</v>
      </c>
    </row>
    <row r="19" spans="1:56" ht="18" x14ac:dyDescent="0.35">
      <c r="A19" s="128" t="s">
        <v>204</v>
      </c>
      <c r="B19" s="128"/>
      <c r="C19" s="65">
        <f t="shared" ref="C19:P19" si="12">SUM(C9:C18)</f>
        <v>1501</v>
      </c>
      <c r="D19" s="65">
        <f t="shared" si="12"/>
        <v>1483</v>
      </c>
      <c r="E19" s="66">
        <f>(E9+E10+E11+E12+E13+E14+E15+E16+E17+E18)/10</f>
        <v>98.933809373796777</v>
      </c>
      <c r="F19" s="65">
        <f t="shared" si="12"/>
        <v>4733</v>
      </c>
      <c r="G19" s="65">
        <f t="shared" si="12"/>
        <v>4733</v>
      </c>
      <c r="H19" s="66">
        <f>(H9+H10+H11+H12+H13+H14+H15+H16+H17+H18)/10</f>
        <v>100</v>
      </c>
      <c r="I19" s="65">
        <f t="shared" si="12"/>
        <v>161</v>
      </c>
      <c r="J19" s="65">
        <f t="shared" si="12"/>
        <v>14</v>
      </c>
      <c r="K19" s="65">
        <f t="shared" si="12"/>
        <v>4586</v>
      </c>
      <c r="L19" s="66">
        <f>(L9+L10+L11+L12+L13+L14+L15+L16+L17+L18)/10</f>
        <v>3.8870000000000005</v>
      </c>
      <c r="M19" s="65">
        <f t="shared" si="12"/>
        <v>27</v>
      </c>
      <c r="N19" s="66">
        <f>(N9+N10+N11+N12+N13+N14+N15+N16+N17+N18)/10</f>
        <v>0.4657432118304462</v>
      </c>
      <c r="O19" s="65">
        <f t="shared" si="12"/>
        <v>1440</v>
      </c>
      <c r="P19" s="65">
        <f t="shared" si="12"/>
        <v>1104</v>
      </c>
      <c r="Q19" s="66">
        <f>(Q9+Q10+Q11+Q12+Q13+Q14+Q15+Q16+Q17+Q18)/10</f>
        <v>75.571999999999989</v>
      </c>
      <c r="R19" s="65">
        <f>SUM(R9:R18)</f>
        <v>321</v>
      </c>
      <c r="S19" s="65">
        <f t="shared" ref="S19:Y19" si="13">SUM(S9:S18)</f>
        <v>245</v>
      </c>
      <c r="T19" s="65">
        <f t="shared" si="13"/>
        <v>1</v>
      </c>
      <c r="U19" s="65">
        <f t="shared" si="13"/>
        <v>237</v>
      </c>
      <c r="V19" s="66">
        <f>(V9+V10+V11+V12+V13+V14+V15+V16+V17+V18)/10</f>
        <v>97.142002304541009</v>
      </c>
      <c r="W19" s="65">
        <f t="shared" si="13"/>
        <v>9</v>
      </c>
      <c r="X19" s="66">
        <f>(X9+X10+X11+X12+X13+X14+X15+X16+X17+X18)/10</f>
        <v>3.2271051961454438</v>
      </c>
      <c r="Y19" s="65">
        <f t="shared" si="13"/>
        <v>230</v>
      </c>
      <c r="Z19" s="66">
        <f>(Z9+Z10+Z11+Z12+Z13+Z14+Z15+Z16+Z17+Z18)/10</f>
        <v>72.639115357960506</v>
      </c>
      <c r="AK19" s="1">
        <f>SUM(AK11:AK18)</f>
        <v>90</v>
      </c>
    </row>
    <row r="20" spans="1:56" ht="18" customHeight="1" x14ac:dyDescent="0.35">
      <c r="B20" s="67"/>
      <c r="C20" s="67"/>
      <c r="D20" s="67"/>
      <c r="E20" s="67"/>
      <c r="F20" s="67"/>
      <c r="G20" s="67"/>
      <c r="H20" s="68"/>
      <c r="I20" s="67"/>
      <c r="K20" s="67"/>
      <c r="L20" s="67"/>
      <c r="O20" s="69"/>
      <c r="P20" s="69"/>
      <c r="Q20" s="69"/>
      <c r="V20" s="67"/>
      <c r="X20" s="67"/>
      <c r="Y20" s="67"/>
      <c r="Z20" s="67"/>
      <c r="AA20" s="129" t="s">
        <v>205</v>
      </c>
      <c r="AB20" s="70"/>
      <c r="AC20" s="130" t="s">
        <v>206</v>
      </c>
      <c r="AD20" s="131"/>
      <c r="AE20" s="129" t="s">
        <v>207</v>
      </c>
      <c r="AF20" s="129" t="s">
        <v>208</v>
      </c>
    </row>
    <row r="21" spans="1:56" ht="18" x14ac:dyDescent="0.35">
      <c r="B21" s="67"/>
      <c r="C21" s="67"/>
      <c r="D21" s="67"/>
      <c r="F21" s="67"/>
      <c r="G21" s="67"/>
      <c r="I21" s="67"/>
      <c r="K21" s="67"/>
      <c r="O21" s="69"/>
      <c r="P21" s="69"/>
      <c r="Q21" s="69"/>
      <c r="V21" s="67"/>
      <c r="X21" s="67"/>
      <c r="Y21" s="67"/>
      <c r="Z21" s="67"/>
      <c r="AA21" s="129"/>
      <c r="AB21" s="71" t="s">
        <v>209</v>
      </c>
      <c r="AC21" s="71" t="s">
        <v>210</v>
      </c>
      <c r="AD21" s="71" t="s">
        <v>211</v>
      </c>
      <c r="AE21" s="129"/>
      <c r="AF21" s="129"/>
    </row>
    <row r="22" spans="1:56" ht="33.6" customHeight="1" x14ac:dyDescent="0.35">
      <c r="B22" s="67"/>
      <c r="C22" s="67"/>
      <c r="D22" s="67"/>
      <c r="F22" s="67"/>
      <c r="G22" s="67"/>
      <c r="I22" s="67"/>
      <c r="K22" s="67"/>
      <c r="V22" s="67"/>
      <c r="X22" s="67"/>
      <c r="Y22" s="67"/>
      <c r="Z22" s="67"/>
      <c r="AA22" s="72" t="s">
        <v>212</v>
      </c>
      <c r="AB22" s="73">
        <v>6</v>
      </c>
      <c r="AC22" s="73">
        <v>5</v>
      </c>
      <c r="AD22" s="73">
        <v>4</v>
      </c>
      <c r="AE22" s="71" t="s">
        <v>213</v>
      </c>
      <c r="AF22" s="132" t="s">
        <v>214</v>
      </c>
    </row>
    <row r="23" spans="1:56" ht="18" x14ac:dyDescent="0.35">
      <c r="B23" s="67"/>
      <c r="C23" s="67"/>
      <c r="D23" s="67"/>
      <c r="F23" s="67"/>
      <c r="G23" s="67"/>
      <c r="I23" s="67"/>
      <c r="K23" s="67"/>
      <c r="V23" s="67"/>
      <c r="X23" s="67"/>
      <c r="Y23" s="67"/>
      <c r="Z23" s="67"/>
      <c r="AA23" s="72" t="s">
        <v>215</v>
      </c>
      <c r="AB23" s="73">
        <v>3</v>
      </c>
      <c r="AC23" s="73">
        <v>2</v>
      </c>
      <c r="AD23" s="73">
        <v>1</v>
      </c>
      <c r="AE23" s="71"/>
      <c r="AF23" s="132"/>
    </row>
    <row r="24" spans="1:56" ht="18" x14ac:dyDescent="0.35">
      <c r="B24" s="67"/>
      <c r="C24" s="67"/>
      <c r="D24" s="67"/>
      <c r="F24" s="67"/>
      <c r="G24" s="67"/>
      <c r="I24" s="67"/>
      <c r="K24" s="67"/>
      <c r="V24" s="67"/>
      <c r="X24" s="67"/>
      <c r="Y24" s="67"/>
      <c r="Z24" s="67"/>
      <c r="AA24" s="127" t="s">
        <v>216</v>
      </c>
      <c r="AB24" s="127"/>
      <c r="AC24" s="127"/>
      <c r="AD24" s="127"/>
      <c r="AE24" s="127"/>
      <c r="AF24" s="127"/>
    </row>
    <row r="25" spans="1:56" ht="18" x14ac:dyDescent="0.35">
      <c r="B25" s="67"/>
      <c r="C25" s="67"/>
      <c r="D25" s="67"/>
      <c r="F25" s="67"/>
      <c r="G25" s="67"/>
      <c r="I25" s="67"/>
      <c r="K25" s="67"/>
      <c r="V25" s="67"/>
      <c r="X25" s="67"/>
      <c r="Y25" s="67"/>
      <c r="Z25" s="67"/>
    </row>
    <row r="26" spans="1:56" ht="18" x14ac:dyDescent="0.35">
      <c r="B26" s="67"/>
      <c r="C26" s="67"/>
      <c r="D26" s="67"/>
      <c r="F26" s="67"/>
      <c r="G26" s="67"/>
      <c r="I26" s="67"/>
      <c r="K26" s="67"/>
      <c r="V26" s="67"/>
      <c r="X26" s="67"/>
      <c r="Y26" s="67"/>
      <c r="Z26" s="67"/>
    </row>
    <row r="27" spans="1:56" ht="18" x14ac:dyDescent="0.35">
      <c r="B27" s="67"/>
      <c r="C27" s="67"/>
      <c r="D27" s="67"/>
      <c r="F27" s="67"/>
      <c r="G27" s="67"/>
      <c r="I27" s="67"/>
      <c r="K27" s="67"/>
      <c r="V27" s="67"/>
      <c r="X27" s="67"/>
      <c r="Y27" s="67"/>
      <c r="Z27" s="67"/>
    </row>
    <row r="28" spans="1:56" ht="18" x14ac:dyDescent="0.35">
      <c r="B28" s="67"/>
      <c r="C28" s="67"/>
      <c r="D28" s="67"/>
      <c r="F28" s="67"/>
      <c r="G28" s="67"/>
      <c r="I28" s="67"/>
      <c r="K28" s="67"/>
      <c r="V28" s="67"/>
      <c r="X28" s="67"/>
      <c r="Y28" s="67"/>
      <c r="Z28" s="67"/>
    </row>
    <row r="29" spans="1:56" ht="18" x14ac:dyDescent="0.35">
      <c r="B29" s="67"/>
      <c r="C29" s="67"/>
      <c r="D29" s="67"/>
      <c r="F29" s="67"/>
      <c r="G29" s="67"/>
      <c r="I29" s="67"/>
      <c r="K29" s="67"/>
      <c r="V29" s="67"/>
      <c r="X29" s="67"/>
      <c r="Y29" s="67"/>
      <c r="Z29" s="67"/>
    </row>
    <row r="30" spans="1:56" ht="18" x14ac:dyDescent="0.35">
      <c r="B30" s="67"/>
      <c r="C30" s="67"/>
      <c r="D30" s="67"/>
      <c r="F30" s="67"/>
      <c r="G30" s="67"/>
      <c r="I30" s="67"/>
      <c r="K30" s="67"/>
      <c r="V30" s="67"/>
      <c r="X30" s="67"/>
      <c r="Y30" s="67"/>
      <c r="Z30" s="67"/>
    </row>
    <row r="31" spans="1:56" ht="18" x14ac:dyDescent="0.35">
      <c r="B31" s="67"/>
      <c r="C31" s="67"/>
      <c r="D31" s="67"/>
      <c r="F31" s="67"/>
      <c r="G31" s="67"/>
      <c r="I31" s="67"/>
      <c r="K31" s="67"/>
      <c r="V31" s="67"/>
      <c r="X31" s="67"/>
      <c r="Y31" s="67"/>
      <c r="Z31" s="67"/>
    </row>
    <row r="32" spans="1:56" ht="18" x14ac:dyDescent="0.35">
      <c r="B32" s="67"/>
      <c r="C32" s="67"/>
      <c r="D32" s="67"/>
      <c r="F32" s="67"/>
      <c r="G32" s="67"/>
      <c r="I32" s="67"/>
      <c r="K32" s="67"/>
      <c r="V32" s="67"/>
      <c r="X32" s="67"/>
      <c r="Y32" s="67"/>
      <c r="Z32" s="67"/>
    </row>
    <row r="33" spans="2:26" ht="18" x14ac:dyDescent="0.35">
      <c r="B33" s="67"/>
      <c r="C33" s="67"/>
      <c r="D33" s="67"/>
      <c r="F33" s="67"/>
      <c r="G33" s="67"/>
      <c r="I33" s="67"/>
      <c r="K33" s="67"/>
      <c r="V33" s="67"/>
      <c r="X33" s="67"/>
      <c r="Y33" s="67"/>
      <c r="Z33" s="67"/>
    </row>
    <row r="34" spans="2:26" ht="18" x14ac:dyDescent="0.35">
      <c r="B34" s="67"/>
      <c r="C34" s="67"/>
      <c r="D34" s="67"/>
      <c r="F34" s="67"/>
      <c r="G34" s="67"/>
      <c r="I34" s="67"/>
      <c r="K34" s="67"/>
      <c r="V34" s="67"/>
      <c r="X34" s="67"/>
      <c r="Y34" s="67"/>
      <c r="Z34" s="67"/>
    </row>
    <row r="35" spans="2:26" ht="18" x14ac:dyDescent="0.35">
      <c r="B35" s="67"/>
      <c r="C35" s="67"/>
      <c r="D35" s="67"/>
      <c r="F35" s="67"/>
      <c r="G35" s="67"/>
      <c r="I35" s="67"/>
      <c r="K35" s="67"/>
      <c r="V35" s="67"/>
      <c r="X35" s="67"/>
      <c r="Y35" s="67"/>
      <c r="Z35" s="67"/>
    </row>
    <row r="36" spans="2:26" ht="18" x14ac:dyDescent="0.35">
      <c r="B36" s="67"/>
      <c r="C36" s="67"/>
      <c r="D36" s="67"/>
      <c r="F36" s="67"/>
      <c r="G36" s="67"/>
      <c r="I36" s="67"/>
      <c r="K36" s="67"/>
      <c r="V36" s="67"/>
      <c r="X36" s="67"/>
      <c r="Y36" s="67"/>
      <c r="Z36" s="67"/>
    </row>
    <row r="37" spans="2:26" ht="18" x14ac:dyDescent="0.35">
      <c r="B37" s="67"/>
      <c r="C37" s="67"/>
      <c r="D37" s="67"/>
      <c r="F37" s="67"/>
      <c r="G37" s="67"/>
      <c r="I37" s="67"/>
      <c r="K37" s="67"/>
      <c r="V37" s="67"/>
      <c r="X37" s="67"/>
      <c r="Y37" s="67"/>
      <c r="Z37" s="67"/>
    </row>
    <row r="38" spans="2:26" ht="18" x14ac:dyDescent="0.35">
      <c r="B38" s="67"/>
      <c r="C38" s="67"/>
      <c r="D38" s="67"/>
      <c r="F38" s="67"/>
      <c r="G38" s="67"/>
      <c r="I38" s="67"/>
      <c r="K38" s="67"/>
      <c r="V38" s="67"/>
      <c r="X38" s="67"/>
      <c r="Y38" s="67"/>
      <c r="Z38" s="67"/>
    </row>
    <row r="39" spans="2:26" ht="18" x14ac:dyDescent="0.35">
      <c r="B39" s="67"/>
      <c r="C39" s="67"/>
      <c r="D39" s="67"/>
      <c r="F39" s="67"/>
      <c r="G39" s="67"/>
      <c r="I39" s="67"/>
      <c r="K39" s="67"/>
      <c r="V39" s="67"/>
      <c r="X39" s="67"/>
      <c r="Y39" s="67"/>
      <c r="Z39" s="67"/>
    </row>
    <row r="40" spans="2:26" ht="18" x14ac:dyDescent="0.35">
      <c r="B40" s="67"/>
      <c r="C40" s="67"/>
      <c r="D40" s="67"/>
      <c r="F40" s="67"/>
      <c r="G40" s="67"/>
      <c r="I40" s="67"/>
      <c r="K40" s="67"/>
      <c r="V40" s="67"/>
      <c r="X40" s="67"/>
      <c r="Y40" s="67"/>
      <c r="Z40" s="67"/>
    </row>
    <row r="41" spans="2:26" ht="18" x14ac:dyDescent="0.35">
      <c r="B41" s="67"/>
      <c r="C41" s="67"/>
      <c r="D41" s="67"/>
      <c r="F41" s="67"/>
      <c r="G41" s="67"/>
      <c r="I41" s="67"/>
      <c r="K41" s="67"/>
      <c r="V41" s="67"/>
      <c r="X41" s="67"/>
      <c r="Y41" s="67"/>
      <c r="Z41" s="67"/>
    </row>
    <row r="42" spans="2:26" ht="18" x14ac:dyDescent="0.35">
      <c r="B42" s="67"/>
      <c r="C42" s="67"/>
      <c r="D42" s="67"/>
      <c r="F42" s="67"/>
      <c r="G42" s="67"/>
      <c r="I42" s="67"/>
      <c r="K42" s="67"/>
      <c r="V42" s="67"/>
      <c r="X42" s="67"/>
      <c r="Y42" s="67"/>
      <c r="Z42" s="67"/>
    </row>
    <row r="43" spans="2:26" ht="18" x14ac:dyDescent="0.35">
      <c r="B43" s="67"/>
      <c r="C43" s="67"/>
      <c r="D43" s="67"/>
      <c r="F43" s="67"/>
      <c r="G43" s="67"/>
      <c r="I43" s="67"/>
      <c r="K43" s="67"/>
      <c r="V43" s="67"/>
      <c r="X43" s="67"/>
      <c r="Y43" s="67"/>
      <c r="Z43" s="67"/>
    </row>
    <row r="44" spans="2:26" ht="18" x14ac:dyDescent="0.35">
      <c r="B44" s="67"/>
      <c r="C44" s="67"/>
      <c r="D44" s="67"/>
      <c r="F44" s="67"/>
      <c r="G44" s="67"/>
      <c r="I44" s="67"/>
      <c r="K44" s="67"/>
      <c r="V44" s="67"/>
      <c r="X44" s="67"/>
      <c r="Y44" s="67"/>
      <c r="Z44" s="67"/>
    </row>
    <row r="45" spans="2:26" ht="18" x14ac:dyDescent="0.35">
      <c r="B45" s="67"/>
      <c r="C45" s="67"/>
      <c r="D45" s="67"/>
      <c r="F45" s="67"/>
      <c r="G45" s="67"/>
      <c r="I45" s="67"/>
      <c r="K45" s="67"/>
      <c r="V45" s="67"/>
      <c r="X45" s="67"/>
      <c r="Y45" s="67"/>
      <c r="Z45" s="67"/>
    </row>
    <row r="46" spans="2:26" ht="18" x14ac:dyDescent="0.35">
      <c r="B46" s="67"/>
      <c r="C46" s="67"/>
      <c r="D46" s="67"/>
      <c r="F46" s="67"/>
      <c r="G46" s="67"/>
      <c r="I46" s="67"/>
      <c r="K46" s="67"/>
      <c r="V46" s="67"/>
      <c r="X46" s="67"/>
      <c r="Y46" s="67"/>
      <c r="Z46" s="67"/>
    </row>
    <row r="47" spans="2:26" ht="18" x14ac:dyDescent="0.35">
      <c r="B47" s="67"/>
      <c r="C47" s="67"/>
      <c r="D47" s="67"/>
      <c r="F47" s="67"/>
      <c r="G47" s="67"/>
      <c r="I47" s="67"/>
      <c r="K47" s="67"/>
      <c r="V47" s="67"/>
      <c r="X47" s="67"/>
      <c r="Y47" s="67"/>
      <c r="Z47" s="67"/>
    </row>
    <row r="48" spans="2:26" ht="18" x14ac:dyDescent="0.35">
      <c r="B48" s="67"/>
      <c r="C48" s="67"/>
      <c r="D48" s="67"/>
      <c r="F48" s="67"/>
      <c r="G48" s="67"/>
      <c r="I48" s="67"/>
      <c r="K48" s="67"/>
      <c r="V48" s="67"/>
      <c r="X48" s="67"/>
      <c r="Y48" s="67"/>
      <c r="Z48" s="67"/>
    </row>
    <row r="49" spans="2:26" ht="18" x14ac:dyDescent="0.35">
      <c r="B49" s="67"/>
      <c r="C49" s="67"/>
      <c r="D49" s="67"/>
      <c r="F49" s="67"/>
      <c r="G49" s="67"/>
      <c r="I49" s="67"/>
      <c r="K49" s="67"/>
      <c r="V49" s="67"/>
      <c r="X49" s="67"/>
      <c r="Y49" s="67"/>
      <c r="Z49" s="67"/>
    </row>
    <row r="50" spans="2:26" ht="18" x14ac:dyDescent="0.35">
      <c r="B50" s="67"/>
      <c r="C50" s="67"/>
      <c r="D50" s="67"/>
      <c r="F50" s="67"/>
      <c r="G50" s="67"/>
      <c r="I50" s="67"/>
      <c r="K50" s="67"/>
      <c r="V50" s="67"/>
      <c r="X50" s="67"/>
      <c r="Y50" s="67"/>
      <c r="Z50" s="67"/>
    </row>
    <row r="51" spans="2:26" ht="18" x14ac:dyDescent="0.35">
      <c r="B51" s="67"/>
      <c r="C51" s="67"/>
      <c r="D51" s="67"/>
      <c r="F51" s="67"/>
      <c r="G51" s="67"/>
      <c r="I51" s="67"/>
      <c r="K51" s="67"/>
      <c r="V51" s="67"/>
      <c r="X51" s="67"/>
      <c r="Y51" s="67"/>
      <c r="Z51" s="67"/>
    </row>
    <row r="52" spans="2:26" ht="18" x14ac:dyDescent="0.35">
      <c r="B52" s="67"/>
      <c r="C52" s="67"/>
      <c r="D52" s="67"/>
      <c r="F52" s="67"/>
      <c r="G52" s="67"/>
      <c r="I52" s="67"/>
      <c r="K52" s="67"/>
      <c r="V52" s="67"/>
      <c r="X52" s="67"/>
      <c r="Y52" s="67"/>
      <c r="Z52" s="67"/>
    </row>
    <row r="53" spans="2:26" ht="18" x14ac:dyDescent="0.35">
      <c r="B53" s="67"/>
      <c r="C53" s="67"/>
      <c r="D53" s="67"/>
      <c r="F53" s="67"/>
      <c r="G53" s="67"/>
      <c r="I53" s="67"/>
      <c r="K53" s="67"/>
      <c r="V53" s="67"/>
      <c r="X53" s="67"/>
      <c r="Y53" s="67"/>
      <c r="Z53" s="67"/>
    </row>
    <row r="54" spans="2:26" ht="18" x14ac:dyDescent="0.35">
      <c r="B54" s="67"/>
      <c r="C54" s="67"/>
      <c r="D54" s="67"/>
      <c r="F54" s="67"/>
      <c r="G54" s="67"/>
      <c r="I54" s="67"/>
      <c r="K54" s="67"/>
      <c r="V54" s="67"/>
      <c r="X54" s="67"/>
      <c r="Y54" s="67"/>
      <c r="Z54" s="67"/>
    </row>
    <row r="55" spans="2:26" ht="18" x14ac:dyDescent="0.35">
      <c r="B55" s="67"/>
      <c r="C55" s="67"/>
      <c r="D55" s="67"/>
      <c r="F55" s="67"/>
      <c r="G55" s="67"/>
      <c r="I55" s="67"/>
      <c r="K55" s="67"/>
      <c r="V55" s="67"/>
      <c r="X55" s="67"/>
      <c r="Y55" s="67"/>
      <c r="Z55" s="67"/>
    </row>
    <row r="56" spans="2:26" ht="18" x14ac:dyDescent="0.35">
      <c r="B56" s="67"/>
      <c r="C56" s="67"/>
      <c r="D56" s="67"/>
      <c r="F56" s="67"/>
      <c r="G56" s="67"/>
      <c r="I56" s="67"/>
      <c r="K56" s="67"/>
      <c r="V56" s="67"/>
      <c r="X56" s="67"/>
      <c r="Y56" s="67"/>
      <c r="Z56" s="67"/>
    </row>
    <row r="57" spans="2:26" ht="18" x14ac:dyDescent="0.35">
      <c r="B57" s="67"/>
      <c r="C57" s="67"/>
      <c r="D57" s="67"/>
      <c r="F57" s="67"/>
      <c r="G57" s="67"/>
      <c r="I57" s="67"/>
      <c r="K57" s="67"/>
      <c r="V57" s="67"/>
      <c r="X57" s="67"/>
      <c r="Y57" s="67"/>
      <c r="Z57" s="67"/>
    </row>
    <row r="58" spans="2:26" ht="18" x14ac:dyDescent="0.35">
      <c r="B58" s="67"/>
      <c r="C58" s="67"/>
      <c r="D58" s="67"/>
      <c r="F58" s="67"/>
      <c r="G58" s="67"/>
      <c r="I58" s="67"/>
      <c r="K58" s="67"/>
      <c r="V58" s="67"/>
      <c r="X58" s="67"/>
      <c r="Y58" s="67"/>
      <c r="Z58" s="67"/>
    </row>
    <row r="59" spans="2:26" ht="18" x14ac:dyDescent="0.35">
      <c r="B59" s="67"/>
      <c r="C59" s="67"/>
      <c r="D59" s="67"/>
      <c r="F59" s="67"/>
      <c r="G59" s="67"/>
      <c r="I59" s="67"/>
      <c r="K59" s="67"/>
      <c r="V59" s="67"/>
      <c r="X59" s="67"/>
      <c r="Y59" s="67"/>
      <c r="Z59" s="67"/>
    </row>
    <row r="60" spans="2:26" ht="18" x14ac:dyDescent="0.35">
      <c r="B60" s="67"/>
      <c r="C60" s="67"/>
      <c r="D60" s="67"/>
      <c r="F60" s="67"/>
      <c r="G60" s="67"/>
      <c r="I60" s="67"/>
      <c r="K60" s="67"/>
      <c r="V60" s="67"/>
      <c r="X60" s="67"/>
      <c r="Y60" s="67"/>
      <c r="Z60" s="67"/>
    </row>
    <row r="61" spans="2:26" ht="18" x14ac:dyDescent="0.35">
      <c r="B61" s="67"/>
      <c r="C61" s="67"/>
      <c r="D61" s="67"/>
      <c r="F61" s="67"/>
      <c r="G61" s="67"/>
      <c r="I61" s="67"/>
      <c r="K61" s="67"/>
      <c r="V61" s="67"/>
      <c r="X61" s="67"/>
      <c r="Y61" s="67"/>
      <c r="Z61" s="67"/>
    </row>
    <row r="62" spans="2:26" ht="18" x14ac:dyDescent="0.35">
      <c r="B62" s="67"/>
      <c r="C62" s="67"/>
      <c r="D62" s="67"/>
      <c r="F62" s="67"/>
      <c r="G62" s="67"/>
      <c r="I62" s="67"/>
      <c r="K62" s="67"/>
      <c r="V62" s="67"/>
      <c r="X62" s="67"/>
      <c r="Y62" s="67"/>
      <c r="Z62" s="67"/>
    </row>
    <row r="63" spans="2:26" ht="18" x14ac:dyDescent="0.35">
      <c r="B63" s="67"/>
      <c r="C63" s="67"/>
      <c r="D63" s="67"/>
      <c r="F63" s="67"/>
      <c r="G63" s="67"/>
      <c r="I63" s="67"/>
      <c r="K63" s="67"/>
      <c r="V63" s="67"/>
      <c r="X63" s="67"/>
      <c r="Y63" s="67"/>
      <c r="Z63" s="67"/>
    </row>
    <row r="64" spans="2:26" ht="18" x14ac:dyDescent="0.35">
      <c r="B64" s="67"/>
      <c r="C64" s="67"/>
      <c r="D64" s="67"/>
      <c r="F64" s="67"/>
      <c r="G64" s="67"/>
      <c r="I64" s="67"/>
      <c r="K64" s="67"/>
      <c r="V64" s="67"/>
      <c r="X64" s="67"/>
      <c r="Y64" s="67"/>
      <c r="Z64" s="67"/>
    </row>
    <row r="65" spans="2:26" ht="18" x14ac:dyDescent="0.35">
      <c r="B65" s="67"/>
      <c r="C65" s="67"/>
      <c r="D65" s="67"/>
      <c r="F65" s="67"/>
      <c r="G65" s="67"/>
      <c r="I65" s="67"/>
      <c r="K65" s="67"/>
      <c r="V65" s="67"/>
      <c r="X65" s="67"/>
      <c r="Y65" s="67"/>
      <c r="Z65" s="67"/>
    </row>
    <row r="66" spans="2:26" ht="18" x14ac:dyDescent="0.35">
      <c r="B66" s="67"/>
      <c r="C66" s="67"/>
      <c r="D66" s="67"/>
      <c r="F66" s="67"/>
      <c r="G66" s="67"/>
      <c r="I66" s="67"/>
      <c r="K66" s="67"/>
      <c r="V66" s="67"/>
      <c r="X66" s="67"/>
      <c r="Y66" s="67"/>
      <c r="Z66" s="67"/>
    </row>
    <row r="67" spans="2:26" ht="18" x14ac:dyDescent="0.35">
      <c r="B67" s="67"/>
      <c r="C67" s="67"/>
      <c r="D67" s="67"/>
      <c r="F67" s="67"/>
      <c r="G67" s="67"/>
      <c r="I67" s="67"/>
      <c r="K67" s="67"/>
      <c r="V67" s="67"/>
      <c r="X67" s="67"/>
      <c r="Y67" s="67"/>
      <c r="Z67" s="67"/>
    </row>
    <row r="68" spans="2:26" ht="18" x14ac:dyDescent="0.35">
      <c r="B68" s="67"/>
      <c r="C68" s="67"/>
      <c r="D68" s="67"/>
      <c r="F68" s="67"/>
      <c r="G68" s="67"/>
      <c r="I68" s="67"/>
      <c r="K68" s="67"/>
      <c r="V68" s="67"/>
      <c r="X68" s="67"/>
      <c r="Y68" s="67"/>
      <c r="Z68" s="67"/>
    </row>
    <row r="69" spans="2:26" ht="18" x14ac:dyDescent="0.35">
      <c r="B69" s="67"/>
      <c r="C69" s="67"/>
      <c r="D69" s="67"/>
      <c r="F69" s="67"/>
      <c r="G69" s="67"/>
      <c r="I69" s="67"/>
      <c r="K69" s="67"/>
      <c r="V69" s="67"/>
      <c r="X69" s="67"/>
      <c r="Y69" s="67"/>
      <c r="Z69" s="67"/>
    </row>
    <row r="70" spans="2:26" ht="18" x14ac:dyDescent="0.35">
      <c r="B70" s="67"/>
      <c r="C70" s="67"/>
      <c r="D70" s="67"/>
      <c r="F70" s="67"/>
      <c r="G70" s="67"/>
      <c r="I70" s="67"/>
      <c r="K70" s="67"/>
      <c r="V70" s="67"/>
      <c r="X70" s="67"/>
      <c r="Y70" s="67"/>
      <c r="Z70" s="67"/>
    </row>
    <row r="71" spans="2:26" ht="18" x14ac:dyDescent="0.35">
      <c r="B71" s="67"/>
      <c r="C71" s="67"/>
      <c r="D71" s="67"/>
      <c r="F71" s="67"/>
      <c r="G71" s="67"/>
      <c r="I71" s="67"/>
      <c r="K71" s="67"/>
      <c r="V71" s="67"/>
      <c r="X71" s="67"/>
      <c r="Y71" s="67"/>
      <c r="Z71" s="67"/>
    </row>
    <row r="72" spans="2:26" ht="18" x14ac:dyDescent="0.35">
      <c r="B72" s="67"/>
      <c r="C72" s="67"/>
      <c r="D72" s="67"/>
      <c r="F72" s="67"/>
      <c r="G72" s="67"/>
      <c r="I72" s="67"/>
      <c r="K72" s="67"/>
      <c r="V72" s="67"/>
      <c r="X72" s="67"/>
      <c r="Y72" s="67"/>
      <c r="Z72" s="67"/>
    </row>
    <row r="73" spans="2:26" ht="18" x14ac:dyDescent="0.35">
      <c r="B73" s="67"/>
      <c r="C73" s="67"/>
      <c r="D73" s="67"/>
      <c r="F73" s="67"/>
      <c r="G73" s="67"/>
      <c r="I73" s="67"/>
      <c r="K73" s="67"/>
      <c r="V73" s="67"/>
      <c r="X73" s="67"/>
      <c r="Y73" s="67"/>
      <c r="Z73" s="67"/>
    </row>
    <row r="74" spans="2:26" ht="18" x14ac:dyDescent="0.35">
      <c r="B74" s="67"/>
      <c r="C74" s="67"/>
      <c r="D74" s="67"/>
      <c r="F74" s="67"/>
      <c r="G74" s="67"/>
      <c r="I74" s="67"/>
      <c r="K74" s="67"/>
      <c r="V74" s="67"/>
      <c r="X74" s="67"/>
      <c r="Y74" s="67"/>
      <c r="Z74" s="67"/>
    </row>
    <row r="75" spans="2:26" ht="18" x14ac:dyDescent="0.35">
      <c r="B75" s="67"/>
      <c r="C75" s="67"/>
      <c r="D75" s="67"/>
      <c r="F75" s="67"/>
      <c r="G75" s="67"/>
      <c r="I75" s="67"/>
      <c r="K75" s="67"/>
      <c r="V75" s="67"/>
      <c r="X75" s="67"/>
      <c r="Y75" s="67"/>
      <c r="Z75" s="67"/>
    </row>
    <row r="76" spans="2:26" ht="18" x14ac:dyDescent="0.35">
      <c r="B76" s="67"/>
      <c r="C76" s="67"/>
      <c r="D76" s="67"/>
      <c r="F76" s="67"/>
      <c r="G76" s="67"/>
      <c r="I76" s="67"/>
      <c r="K76" s="67"/>
      <c r="V76" s="67"/>
      <c r="X76" s="67"/>
      <c r="Y76" s="67"/>
      <c r="Z76" s="67"/>
    </row>
    <row r="77" spans="2:26" ht="18" x14ac:dyDescent="0.35">
      <c r="B77" s="67"/>
      <c r="C77" s="67"/>
      <c r="D77" s="67"/>
      <c r="F77" s="67"/>
      <c r="G77" s="67"/>
      <c r="I77" s="67"/>
      <c r="K77" s="67"/>
      <c r="V77" s="67"/>
      <c r="X77" s="67"/>
      <c r="Y77" s="67"/>
      <c r="Z77" s="67"/>
    </row>
    <row r="78" spans="2:26" ht="18" x14ac:dyDescent="0.35">
      <c r="B78" s="67"/>
      <c r="C78" s="67"/>
      <c r="D78" s="67"/>
      <c r="F78" s="67"/>
      <c r="G78" s="67"/>
      <c r="I78" s="67"/>
      <c r="K78" s="67"/>
      <c r="V78" s="67"/>
      <c r="X78" s="67"/>
      <c r="Y78" s="67"/>
      <c r="Z78" s="67"/>
    </row>
    <row r="79" spans="2:26" ht="18" x14ac:dyDescent="0.35">
      <c r="B79" s="67"/>
      <c r="C79" s="67"/>
      <c r="D79" s="67"/>
      <c r="F79" s="67"/>
      <c r="G79" s="67"/>
      <c r="I79" s="67"/>
      <c r="K79" s="67"/>
      <c r="V79" s="67"/>
      <c r="X79" s="67"/>
      <c r="Y79" s="67"/>
      <c r="Z79" s="67"/>
    </row>
    <row r="80" spans="2:26" ht="18" x14ac:dyDescent="0.35">
      <c r="B80" s="67"/>
      <c r="C80" s="67"/>
      <c r="D80" s="67"/>
      <c r="F80" s="67"/>
      <c r="G80" s="67"/>
      <c r="I80" s="67"/>
      <c r="K80" s="67"/>
      <c r="V80" s="67"/>
      <c r="X80" s="67"/>
      <c r="Y80" s="67"/>
      <c r="Z80" s="67"/>
    </row>
    <row r="81" spans="2:26" ht="18" x14ac:dyDescent="0.35">
      <c r="B81" s="67"/>
      <c r="C81" s="67"/>
      <c r="D81" s="67"/>
      <c r="F81" s="67"/>
      <c r="G81" s="67"/>
      <c r="I81" s="67"/>
      <c r="K81" s="67"/>
      <c r="V81" s="67"/>
      <c r="X81" s="67"/>
      <c r="Y81" s="67"/>
      <c r="Z81" s="67"/>
    </row>
    <row r="82" spans="2:26" ht="18" x14ac:dyDescent="0.35">
      <c r="B82" s="67"/>
      <c r="C82" s="67"/>
      <c r="D82" s="67"/>
      <c r="F82" s="67"/>
      <c r="G82" s="67"/>
      <c r="I82" s="67"/>
      <c r="K82" s="67"/>
      <c r="V82" s="67"/>
      <c r="X82" s="67"/>
      <c r="Y82" s="67"/>
      <c r="Z82" s="67"/>
    </row>
    <row r="83" spans="2:26" ht="18" x14ac:dyDescent="0.35">
      <c r="B83" s="67"/>
      <c r="C83" s="67"/>
      <c r="D83" s="67"/>
      <c r="F83" s="67"/>
      <c r="G83" s="67"/>
      <c r="I83" s="67"/>
      <c r="K83" s="67"/>
      <c r="V83" s="67"/>
      <c r="X83" s="67"/>
      <c r="Y83" s="67"/>
      <c r="Z83" s="67"/>
    </row>
    <row r="84" spans="2:26" ht="18" x14ac:dyDescent="0.35">
      <c r="B84" s="67"/>
      <c r="C84" s="67"/>
      <c r="D84" s="67"/>
      <c r="F84" s="67"/>
      <c r="G84" s="67"/>
      <c r="I84" s="67"/>
      <c r="K84" s="67"/>
      <c r="V84" s="67"/>
      <c r="X84" s="67"/>
      <c r="Y84" s="67"/>
      <c r="Z84" s="67"/>
    </row>
    <row r="85" spans="2:26" ht="18" x14ac:dyDescent="0.35">
      <c r="B85" s="67"/>
      <c r="C85" s="67"/>
      <c r="D85" s="67"/>
      <c r="F85" s="67"/>
      <c r="G85" s="67"/>
      <c r="I85" s="67"/>
      <c r="K85" s="67"/>
      <c r="V85" s="67"/>
      <c r="X85" s="67"/>
      <c r="Y85" s="67"/>
      <c r="Z85" s="67"/>
    </row>
    <row r="86" spans="2:26" ht="18" x14ac:dyDescent="0.35">
      <c r="B86" s="67"/>
      <c r="C86" s="67"/>
      <c r="D86" s="67"/>
      <c r="F86" s="67"/>
      <c r="G86" s="67"/>
      <c r="I86" s="67"/>
      <c r="K86" s="67"/>
      <c r="V86" s="67"/>
      <c r="X86" s="67"/>
      <c r="Y86" s="67"/>
      <c r="Z86" s="67"/>
    </row>
    <row r="87" spans="2:26" ht="18" x14ac:dyDescent="0.35">
      <c r="B87" s="67"/>
      <c r="C87" s="67"/>
      <c r="D87" s="67"/>
      <c r="F87" s="67"/>
      <c r="G87" s="67"/>
      <c r="I87" s="67"/>
      <c r="K87" s="67"/>
      <c r="V87" s="67"/>
      <c r="X87" s="67"/>
      <c r="Y87" s="67"/>
      <c r="Z87" s="67"/>
    </row>
    <row r="88" spans="2:26" ht="18" x14ac:dyDescent="0.35">
      <c r="B88" s="67"/>
      <c r="C88" s="67"/>
      <c r="D88" s="67"/>
      <c r="F88" s="67"/>
      <c r="G88" s="67"/>
      <c r="I88" s="67"/>
      <c r="K88" s="67"/>
      <c r="V88" s="67"/>
      <c r="X88" s="67"/>
      <c r="Y88" s="67"/>
      <c r="Z88" s="67"/>
    </row>
    <row r="89" spans="2:26" ht="18" x14ac:dyDescent="0.35">
      <c r="B89" s="67"/>
      <c r="C89" s="67"/>
      <c r="D89" s="67"/>
      <c r="F89" s="67"/>
      <c r="G89" s="67"/>
      <c r="I89" s="67"/>
      <c r="K89" s="67"/>
      <c r="V89" s="67"/>
      <c r="X89" s="67"/>
      <c r="Y89" s="67"/>
      <c r="Z89" s="67"/>
    </row>
    <row r="90" spans="2:26" ht="18" x14ac:dyDescent="0.35">
      <c r="B90" s="67"/>
      <c r="C90" s="67"/>
      <c r="D90" s="67"/>
      <c r="F90" s="67"/>
      <c r="G90" s="67"/>
      <c r="I90" s="67"/>
      <c r="K90" s="67"/>
      <c r="V90" s="67"/>
      <c r="X90" s="67"/>
      <c r="Y90" s="67"/>
      <c r="Z90" s="67"/>
    </row>
    <row r="91" spans="2:26" ht="18" x14ac:dyDescent="0.35">
      <c r="B91" s="67"/>
      <c r="C91" s="67"/>
      <c r="D91" s="67"/>
      <c r="F91" s="67"/>
      <c r="G91" s="67"/>
      <c r="I91" s="67"/>
      <c r="K91" s="67"/>
      <c r="V91" s="67"/>
      <c r="X91" s="67"/>
      <c r="Y91" s="67"/>
      <c r="Z91" s="67"/>
    </row>
    <row r="92" spans="2:26" ht="18" x14ac:dyDescent="0.35">
      <c r="B92" s="67"/>
      <c r="C92" s="67"/>
      <c r="D92" s="67"/>
      <c r="F92" s="67"/>
      <c r="G92" s="67"/>
      <c r="I92" s="67"/>
      <c r="K92" s="67"/>
      <c r="V92" s="67"/>
      <c r="X92" s="67"/>
      <c r="Y92" s="67"/>
      <c r="Z92" s="67"/>
    </row>
    <row r="93" spans="2:26" ht="18" x14ac:dyDescent="0.35">
      <c r="B93" s="67"/>
      <c r="C93" s="67"/>
      <c r="D93" s="67"/>
      <c r="F93" s="67"/>
      <c r="G93" s="67"/>
      <c r="I93" s="67"/>
      <c r="K93" s="67"/>
      <c r="V93" s="67"/>
      <c r="X93" s="67"/>
      <c r="Y93" s="67"/>
      <c r="Z93" s="67"/>
    </row>
    <row r="94" spans="2:26" ht="18" x14ac:dyDescent="0.35">
      <c r="B94" s="67"/>
      <c r="C94" s="67"/>
      <c r="D94" s="67"/>
      <c r="F94" s="67"/>
      <c r="G94" s="67"/>
      <c r="I94" s="67"/>
      <c r="K94" s="67"/>
      <c r="V94" s="67"/>
      <c r="X94" s="67"/>
      <c r="Y94" s="67"/>
      <c r="Z94" s="67"/>
    </row>
    <row r="95" spans="2:26" ht="18" x14ac:dyDescent="0.35">
      <c r="B95" s="67"/>
      <c r="C95" s="67"/>
      <c r="D95" s="67"/>
      <c r="F95" s="67"/>
      <c r="G95" s="67"/>
      <c r="I95" s="67"/>
      <c r="K95" s="67"/>
      <c r="V95" s="67"/>
      <c r="X95" s="67"/>
      <c r="Y95" s="67"/>
      <c r="Z95" s="67"/>
    </row>
    <row r="96" spans="2:26" ht="18" x14ac:dyDescent="0.35">
      <c r="B96" s="67"/>
      <c r="C96" s="67"/>
      <c r="D96" s="67"/>
      <c r="F96" s="67"/>
      <c r="G96" s="67"/>
      <c r="I96" s="67"/>
      <c r="K96" s="67"/>
      <c r="V96" s="67"/>
      <c r="X96" s="67"/>
      <c r="Y96" s="67"/>
      <c r="Z96" s="67"/>
    </row>
    <row r="97" spans="2:26" ht="18" x14ac:dyDescent="0.35">
      <c r="B97" s="67"/>
      <c r="C97" s="67"/>
      <c r="D97" s="67"/>
      <c r="F97" s="67"/>
      <c r="G97" s="67"/>
      <c r="I97" s="67"/>
      <c r="K97" s="67"/>
      <c r="V97" s="67"/>
      <c r="X97" s="67"/>
      <c r="Y97" s="67"/>
      <c r="Z97" s="67"/>
    </row>
    <row r="98" spans="2:26" ht="18" x14ac:dyDescent="0.35">
      <c r="B98" s="67"/>
      <c r="C98" s="67"/>
      <c r="D98" s="67"/>
      <c r="F98" s="67"/>
      <c r="G98" s="67"/>
      <c r="I98" s="67"/>
      <c r="K98" s="67"/>
      <c r="V98" s="67"/>
      <c r="X98" s="67"/>
      <c r="Y98" s="67"/>
      <c r="Z98" s="67"/>
    </row>
    <row r="99" spans="2:26" ht="18" x14ac:dyDescent="0.35">
      <c r="B99" s="67"/>
      <c r="C99" s="67"/>
      <c r="D99" s="67"/>
      <c r="F99" s="67"/>
      <c r="G99" s="67"/>
      <c r="I99" s="67"/>
      <c r="K99" s="67"/>
      <c r="V99" s="67"/>
      <c r="X99" s="67"/>
      <c r="Y99" s="67"/>
      <c r="Z99" s="67"/>
    </row>
    <row r="100" spans="2:26" ht="18" x14ac:dyDescent="0.35">
      <c r="B100" s="67"/>
      <c r="C100" s="67"/>
      <c r="D100" s="67"/>
      <c r="F100" s="67"/>
      <c r="G100" s="67"/>
      <c r="I100" s="67"/>
      <c r="K100" s="67"/>
      <c r="V100" s="67"/>
      <c r="X100" s="67"/>
      <c r="Y100" s="67"/>
      <c r="Z100" s="67"/>
    </row>
    <row r="101" spans="2:26" ht="18" x14ac:dyDescent="0.35">
      <c r="B101" s="67"/>
      <c r="C101" s="67"/>
      <c r="D101" s="67"/>
      <c r="F101" s="67"/>
      <c r="G101" s="67"/>
      <c r="I101" s="67"/>
      <c r="K101" s="67"/>
      <c r="V101" s="67"/>
      <c r="X101" s="67"/>
      <c r="Y101" s="67"/>
      <c r="Z101" s="67"/>
    </row>
    <row r="102" spans="2:26" ht="18" x14ac:dyDescent="0.35">
      <c r="B102" s="67"/>
      <c r="C102" s="67"/>
      <c r="D102" s="67"/>
      <c r="F102" s="67"/>
      <c r="G102" s="67"/>
      <c r="I102" s="67"/>
      <c r="K102" s="67"/>
      <c r="V102" s="67"/>
      <c r="X102" s="67"/>
      <c r="Y102" s="67"/>
      <c r="Z102" s="67"/>
    </row>
    <row r="103" spans="2:26" ht="18" x14ac:dyDescent="0.35">
      <c r="B103" s="67"/>
      <c r="C103" s="67"/>
      <c r="D103" s="67"/>
      <c r="F103" s="67"/>
      <c r="G103" s="67"/>
      <c r="I103" s="67"/>
      <c r="K103" s="67"/>
      <c r="V103" s="67"/>
      <c r="X103" s="67"/>
      <c r="Y103" s="67"/>
      <c r="Z103" s="67"/>
    </row>
    <row r="104" spans="2:26" ht="18" x14ac:dyDescent="0.35">
      <c r="B104" s="67"/>
      <c r="C104" s="67"/>
      <c r="D104" s="67"/>
      <c r="F104" s="67"/>
      <c r="G104" s="67"/>
      <c r="I104" s="67"/>
      <c r="K104" s="67"/>
      <c r="V104" s="67"/>
      <c r="X104" s="67"/>
      <c r="Y104" s="67"/>
      <c r="Z104" s="67"/>
    </row>
    <row r="105" spans="2:26" ht="18" x14ac:dyDescent="0.35">
      <c r="B105" s="67"/>
      <c r="C105" s="67"/>
      <c r="D105" s="67"/>
      <c r="F105" s="67"/>
      <c r="G105" s="67"/>
      <c r="I105" s="67"/>
      <c r="K105" s="67"/>
      <c r="V105" s="67"/>
      <c r="X105" s="67"/>
      <c r="Y105" s="67"/>
      <c r="Z105" s="67"/>
    </row>
    <row r="106" spans="2:26" ht="18" x14ac:dyDescent="0.35">
      <c r="B106" s="67"/>
      <c r="C106" s="67"/>
      <c r="D106" s="67"/>
      <c r="F106" s="67"/>
      <c r="G106" s="67"/>
      <c r="I106" s="67"/>
      <c r="K106" s="67"/>
      <c r="V106" s="67"/>
      <c r="X106" s="67"/>
      <c r="Y106" s="67"/>
      <c r="Z106" s="67"/>
    </row>
    <row r="107" spans="2:26" ht="18" x14ac:dyDescent="0.35">
      <c r="B107" s="67"/>
      <c r="C107" s="67"/>
      <c r="D107" s="67"/>
      <c r="F107" s="67"/>
      <c r="G107" s="67"/>
      <c r="I107" s="67"/>
      <c r="K107" s="67"/>
      <c r="V107" s="67"/>
      <c r="X107" s="67"/>
      <c r="Y107" s="67"/>
      <c r="Z107" s="67"/>
    </row>
    <row r="108" spans="2:26" ht="18" x14ac:dyDescent="0.35">
      <c r="B108" s="67"/>
      <c r="C108" s="67"/>
      <c r="D108" s="67"/>
      <c r="F108" s="67"/>
      <c r="G108" s="67"/>
      <c r="I108" s="67"/>
      <c r="K108" s="67"/>
      <c r="V108" s="67"/>
      <c r="X108" s="67"/>
      <c r="Y108" s="67"/>
      <c r="Z108" s="67"/>
    </row>
    <row r="109" spans="2:26" ht="18" x14ac:dyDescent="0.35">
      <c r="B109" s="67"/>
      <c r="C109" s="67"/>
      <c r="D109" s="67"/>
      <c r="F109" s="67"/>
      <c r="G109" s="67"/>
      <c r="I109" s="67"/>
      <c r="K109" s="67"/>
      <c r="V109" s="67"/>
      <c r="X109" s="67"/>
      <c r="Y109" s="67"/>
      <c r="Z109" s="67"/>
    </row>
    <row r="110" spans="2:26" ht="18" x14ac:dyDescent="0.35">
      <c r="B110" s="67"/>
      <c r="C110" s="67"/>
      <c r="D110" s="67"/>
      <c r="F110" s="67"/>
      <c r="G110" s="67"/>
      <c r="I110" s="67"/>
      <c r="K110" s="67"/>
      <c r="V110" s="67"/>
      <c r="X110" s="67"/>
      <c r="Y110" s="67"/>
      <c r="Z110" s="67"/>
    </row>
    <row r="111" spans="2:26" ht="18" x14ac:dyDescent="0.35">
      <c r="B111" s="67"/>
      <c r="C111" s="67"/>
      <c r="D111" s="67"/>
      <c r="F111" s="67"/>
      <c r="G111" s="67"/>
      <c r="I111" s="67"/>
      <c r="K111" s="67"/>
      <c r="V111" s="67"/>
      <c r="X111" s="67"/>
      <c r="Y111" s="67"/>
      <c r="Z111" s="67"/>
    </row>
    <row r="112" spans="2:26" ht="18" x14ac:dyDescent="0.35">
      <c r="B112" s="67"/>
      <c r="C112" s="67"/>
      <c r="D112" s="67"/>
      <c r="F112" s="67"/>
      <c r="G112" s="67"/>
      <c r="I112" s="67"/>
      <c r="K112" s="67"/>
      <c r="V112" s="67"/>
      <c r="X112" s="67"/>
      <c r="Y112" s="67"/>
      <c r="Z112" s="67"/>
    </row>
    <row r="113" spans="2:26" ht="18" x14ac:dyDescent="0.35">
      <c r="B113" s="67"/>
      <c r="C113" s="67"/>
      <c r="D113" s="67"/>
      <c r="F113" s="67"/>
      <c r="G113" s="67"/>
      <c r="I113" s="67"/>
      <c r="K113" s="67"/>
      <c r="V113" s="67"/>
      <c r="X113" s="67"/>
      <c r="Y113" s="67"/>
      <c r="Z113" s="67"/>
    </row>
    <row r="114" spans="2:26" ht="18" x14ac:dyDescent="0.35">
      <c r="B114" s="67"/>
      <c r="C114" s="67"/>
      <c r="D114" s="67"/>
      <c r="F114" s="67"/>
      <c r="G114" s="67"/>
      <c r="I114" s="67"/>
      <c r="K114" s="67"/>
      <c r="V114" s="67"/>
      <c r="X114" s="67"/>
      <c r="Y114" s="67"/>
      <c r="Z114" s="67"/>
    </row>
    <row r="115" spans="2:26" ht="18" x14ac:dyDescent="0.35">
      <c r="B115" s="67"/>
      <c r="C115" s="67"/>
      <c r="D115" s="67"/>
      <c r="F115" s="67"/>
      <c r="G115" s="67"/>
      <c r="I115" s="67"/>
      <c r="K115" s="67"/>
      <c r="V115" s="67"/>
      <c r="X115" s="67"/>
      <c r="Y115" s="67"/>
      <c r="Z115" s="67"/>
    </row>
    <row r="116" spans="2:26" ht="18" x14ac:dyDescent="0.35">
      <c r="B116" s="67"/>
      <c r="C116" s="67"/>
      <c r="D116" s="67"/>
      <c r="F116" s="67"/>
      <c r="G116" s="67"/>
      <c r="I116" s="67"/>
      <c r="K116" s="67"/>
      <c r="V116" s="67"/>
      <c r="X116" s="67"/>
      <c r="Y116" s="67"/>
      <c r="Z116" s="67"/>
    </row>
    <row r="117" spans="2:26" ht="18" x14ac:dyDescent="0.35">
      <c r="B117" s="67"/>
      <c r="C117" s="67"/>
      <c r="D117" s="67"/>
      <c r="F117" s="67"/>
      <c r="G117" s="67"/>
      <c r="I117" s="67"/>
      <c r="K117" s="67"/>
      <c r="V117" s="67"/>
      <c r="X117" s="67"/>
      <c r="Y117" s="67"/>
      <c r="Z117" s="67"/>
    </row>
    <row r="118" spans="2:26" ht="18" x14ac:dyDescent="0.35">
      <c r="B118" s="67"/>
      <c r="C118" s="67"/>
      <c r="D118" s="67"/>
      <c r="F118" s="67"/>
      <c r="G118" s="67"/>
      <c r="I118" s="67"/>
      <c r="K118" s="67"/>
      <c r="V118" s="67"/>
      <c r="X118" s="67"/>
      <c r="Y118" s="67"/>
      <c r="Z118" s="67"/>
    </row>
    <row r="119" spans="2:26" ht="18" x14ac:dyDescent="0.35">
      <c r="B119" s="67"/>
      <c r="C119" s="67"/>
      <c r="D119" s="67"/>
      <c r="F119" s="67"/>
      <c r="G119" s="67"/>
      <c r="I119" s="67"/>
      <c r="K119" s="67"/>
      <c r="V119" s="67"/>
      <c r="X119" s="67"/>
      <c r="Y119" s="67"/>
      <c r="Z119" s="67"/>
    </row>
    <row r="120" spans="2:26" ht="18" x14ac:dyDescent="0.35">
      <c r="B120" s="67"/>
      <c r="C120" s="67"/>
      <c r="D120" s="67"/>
      <c r="F120" s="67"/>
      <c r="G120" s="67"/>
      <c r="I120" s="67"/>
      <c r="K120" s="67"/>
      <c r="V120" s="67"/>
      <c r="X120" s="67"/>
      <c r="Y120" s="67"/>
      <c r="Z120" s="67"/>
    </row>
    <row r="121" spans="2:26" ht="18" x14ac:dyDescent="0.35">
      <c r="B121" s="67"/>
      <c r="C121" s="67"/>
      <c r="D121" s="67"/>
      <c r="F121" s="67"/>
      <c r="G121" s="67"/>
      <c r="I121" s="67"/>
      <c r="K121" s="67"/>
      <c r="V121" s="67"/>
      <c r="X121" s="67"/>
      <c r="Y121" s="67"/>
      <c r="Z121" s="67"/>
    </row>
    <row r="122" spans="2:26" ht="18" x14ac:dyDescent="0.35">
      <c r="B122" s="67"/>
      <c r="C122" s="67"/>
      <c r="D122" s="67"/>
      <c r="F122" s="67"/>
      <c r="G122" s="67"/>
      <c r="I122" s="67"/>
      <c r="K122" s="67"/>
      <c r="V122" s="67"/>
      <c r="X122" s="67"/>
      <c r="Y122" s="67"/>
      <c r="Z122" s="67"/>
    </row>
    <row r="123" spans="2:26" ht="18" x14ac:dyDescent="0.35">
      <c r="B123" s="67"/>
      <c r="C123" s="67"/>
      <c r="D123" s="67"/>
      <c r="F123" s="67"/>
      <c r="G123" s="67"/>
      <c r="I123" s="67"/>
      <c r="K123" s="67"/>
      <c r="V123" s="67"/>
      <c r="X123" s="67"/>
      <c r="Y123" s="67"/>
      <c r="Z123" s="67"/>
    </row>
    <row r="124" spans="2:26" ht="18" x14ac:dyDescent="0.35">
      <c r="B124" s="67"/>
      <c r="C124" s="67"/>
      <c r="D124" s="67"/>
      <c r="F124" s="67"/>
      <c r="G124" s="67"/>
      <c r="I124" s="67"/>
      <c r="K124" s="67"/>
      <c r="V124" s="67"/>
      <c r="X124" s="67"/>
      <c r="Y124" s="67"/>
      <c r="Z124" s="67"/>
    </row>
    <row r="125" spans="2:26" ht="18" x14ac:dyDescent="0.35">
      <c r="B125" s="67"/>
      <c r="C125" s="67"/>
      <c r="D125" s="67"/>
      <c r="F125" s="67"/>
      <c r="G125" s="67"/>
      <c r="I125" s="67"/>
      <c r="K125" s="67"/>
      <c r="V125" s="67"/>
      <c r="X125" s="67"/>
      <c r="Y125" s="67"/>
      <c r="Z125" s="67"/>
    </row>
    <row r="126" spans="2:26" ht="18" x14ac:dyDescent="0.35">
      <c r="B126" s="67"/>
      <c r="C126" s="67"/>
      <c r="D126" s="67"/>
      <c r="F126" s="67"/>
      <c r="G126" s="67"/>
      <c r="I126" s="67"/>
      <c r="K126" s="67"/>
      <c r="V126" s="67"/>
      <c r="X126" s="67"/>
      <c r="Y126" s="67"/>
      <c r="Z126" s="67"/>
    </row>
    <row r="127" spans="2:26" ht="18" x14ac:dyDescent="0.35">
      <c r="B127" s="67"/>
      <c r="C127" s="67"/>
      <c r="D127" s="67"/>
      <c r="F127" s="67"/>
      <c r="G127" s="67"/>
      <c r="I127" s="67"/>
      <c r="K127" s="67"/>
      <c r="V127" s="67"/>
      <c r="X127" s="67"/>
      <c r="Y127" s="67"/>
      <c r="Z127" s="67"/>
    </row>
    <row r="128" spans="2:26" ht="18" x14ac:dyDescent="0.35">
      <c r="B128" s="67"/>
      <c r="C128" s="67"/>
      <c r="D128" s="67"/>
      <c r="F128" s="67"/>
      <c r="G128" s="67"/>
      <c r="I128" s="67"/>
      <c r="K128" s="67"/>
      <c r="V128" s="67"/>
      <c r="X128" s="67"/>
      <c r="Y128" s="67"/>
      <c r="Z128" s="67"/>
    </row>
    <row r="129" spans="2:26" ht="18" x14ac:dyDescent="0.35">
      <c r="B129" s="67"/>
      <c r="C129" s="67"/>
      <c r="D129" s="67"/>
      <c r="F129" s="67"/>
      <c r="G129" s="67"/>
      <c r="I129" s="67"/>
      <c r="K129" s="67"/>
      <c r="V129" s="67"/>
      <c r="X129" s="67"/>
      <c r="Y129" s="67"/>
      <c r="Z129" s="67"/>
    </row>
    <row r="130" spans="2:26" ht="18" x14ac:dyDescent="0.35">
      <c r="B130" s="67"/>
      <c r="C130" s="67"/>
      <c r="D130" s="67"/>
      <c r="F130" s="67"/>
      <c r="G130" s="67"/>
      <c r="I130" s="67"/>
      <c r="K130" s="67"/>
      <c r="V130" s="67"/>
      <c r="X130" s="67"/>
      <c r="Y130" s="67"/>
      <c r="Z130" s="67"/>
    </row>
    <row r="131" spans="2:26" ht="18" x14ac:dyDescent="0.35">
      <c r="B131" s="67"/>
      <c r="C131" s="67"/>
      <c r="D131" s="67"/>
      <c r="F131" s="67"/>
      <c r="G131" s="67"/>
      <c r="I131" s="67"/>
      <c r="K131" s="67"/>
      <c r="V131" s="67"/>
      <c r="X131" s="67"/>
      <c r="Y131" s="67"/>
      <c r="Z131" s="67"/>
    </row>
    <row r="132" spans="2:26" ht="18" x14ac:dyDescent="0.35">
      <c r="B132" s="67"/>
      <c r="C132" s="67"/>
      <c r="D132" s="67"/>
      <c r="F132" s="67"/>
      <c r="G132" s="67"/>
      <c r="I132" s="67"/>
      <c r="K132" s="67"/>
      <c r="V132" s="67"/>
      <c r="X132" s="67"/>
      <c r="Y132" s="67"/>
      <c r="Z132" s="67"/>
    </row>
    <row r="133" spans="2:26" ht="18" x14ac:dyDescent="0.35">
      <c r="B133" s="67"/>
      <c r="C133" s="67"/>
      <c r="D133" s="67"/>
      <c r="F133" s="67"/>
      <c r="G133" s="67"/>
      <c r="I133" s="67"/>
      <c r="K133" s="67"/>
      <c r="V133" s="67"/>
      <c r="X133" s="67"/>
      <c r="Y133" s="67"/>
      <c r="Z133" s="67"/>
    </row>
    <row r="134" spans="2:26" ht="18" x14ac:dyDescent="0.35">
      <c r="B134" s="67"/>
      <c r="C134" s="67"/>
      <c r="D134" s="67"/>
      <c r="F134" s="67"/>
      <c r="G134" s="67"/>
      <c r="I134" s="67"/>
      <c r="K134" s="67"/>
      <c r="V134" s="67"/>
      <c r="X134" s="67"/>
      <c r="Y134" s="67"/>
      <c r="Z134" s="67"/>
    </row>
    <row r="135" spans="2:26" ht="18" x14ac:dyDescent="0.35">
      <c r="B135" s="67"/>
      <c r="C135" s="67"/>
      <c r="D135" s="67"/>
      <c r="F135" s="67"/>
      <c r="G135" s="67"/>
      <c r="I135" s="67"/>
      <c r="K135" s="67"/>
      <c r="V135" s="67"/>
      <c r="X135" s="67"/>
      <c r="Y135" s="67"/>
      <c r="Z135" s="67"/>
    </row>
    <row r="136" spans="2:26" ht="18" x14ac:dyDescent="0.35">
      <c r="B136" s="67"/>
      <c r="C136" s="67"/>
      <c r="D136" s="67"/>
      <c r="F136" s="67"/>
      <c r="G136" s="67"/>
      <c r="I136" s="67"/>
      <c r="K136" s="67"/>
      <c r="V136" s="67"/>
      <c r="X136" s="67"/>
      <c r="Y136" s="67"/>
      <c r="Z136" s="67"/>
    </row>
    <row r="137" spans="2:26" ht="18" x14ac:dyDescent="0.35">
      <c r="B137" s="67"/>
      <c r="C137" s="67"/>
      <c r="D137" s="67"/>
      <c r="F137" s="67"/>
      <c r="G137" s="67"/>
      <c r="I137" s="67"/>
      <c r="K137" s="67"/>
      <c r="V137" s="67"/>
      <c r="X137" s="67"/>
      <c r="Y137" s="67"/>
      <c r="Z137" s="67"/>
    </row>
    <row r="138" spans="2:26" ht="18" x14ac:dyDescent="0.35">
      <c r="B138" s="67"/>
      <c r="C138" s="67"/>
      <c r="D138" s="67"/>
      <c r="F138" s="67"/>
      <c r="G138" s="67"/>
      <c r="I138" s="67"/>
      <c r="K138" s="67"/>
      <c r="V138" s="67"/>
      <c r="X138" s="67"/>
      <c r="Y138" s="67"/>
      <c r="Z138" s="67"/>
    </row>
    <row r="139" spans="2:26" ht="18" x14ac:dyDescent="0.35">
      <c r="B139" s="67"/>
      <c r="C139" s="67"/>
      <c r="D139" s="67"/>
      <c r="F139" s="67"/>
      <c r="G139" s="67"/>
      <c r="I139" s="67"/>
      <c r="K139" s="67"/>
      <c r="V139" s="67"/>
      <c r="X139" s="67"/>
      <c r="Y139" s="67"/>
      <c r="Z139" s="67"/>
    </row>
    <row r="140" spans="2:26" ht="18" x14ac:dyDescent="0.35">
      <c r="B140" s="67"/>
      <c r="C140" s="67"/>
      <c r="D140" s="67"/>
      <c r="F140" s="67"/>
      <c r="G140" s="67"/>
      <c r="I140" s="67"/>
      <c r="K140" s="67"/>
      <c r="V140" s="67"/>
      <c r="X140" s="67"/>
      <c r="Y140" s="67"/>
      <c r="Z140" s="67"/>
    </row>
    <row r="141" spans="2:26" ht="18" x14ac:dyDescent="0.35">
      <c r="B141" s="67"/>
      <c r="C141" s="67"/>
      <c r="D141" s="67"/>
      <c r="F141" s="67"/>
      <c r="G141" s="67"/>
      <c r="I141" s="67"/>
      <c r="K141" s="67"/>
      <c r="V141" s="67"/>
      <c r="X141" s="67"/>
      <c r="Y141" s="67"/>
      <c r="Z141" s="67"/>
    </row>
    <row r="142" spans="2:26" ht="18" x14ac:dyDescent="0.35">
      <c r="B142" s="67"/>
      <c r="C142" s="67"/>
      <c r="D142" s="67"/>
      <c r="F142" s="67"/>
      <c r="G142" s="67"/>
      <c r="I142" s="67"/>
      <c r="K142" s="67"/>
      <c r="V142" s="67"/>
      <c r="X142" s="67"/>
      <c r="Y142" s="67"/>
      <c r="Z142" s="67"/>
    </row>
    <row r="143" spans="2:26" ht="18" x14ac:dyDescent="0.35">
      <c r="B143" s="67"/>
      <c r="C143" s="67"/>
      <c r="D143" s="67"/>
      <c r="F143" s="67"/>
      <c r="G143" s="67"/>
      <c r="I143" s="67"/>
      <c r="K143" s="67"/>
      <c r="V143" s="67"/>
      <c r="X143" s="67"/>
      <c r="Y143" s="67"/>
      <c r="Z143" s="67"/>
    </row>
    <row r="144" spans="2:26" ht="18" x14ac:dyDescent="0.35">
      <c r="B144" s="67"/>
      <c r="C144" s="67"/>
      <c r="D144" s="67"/>
      <c r="F144" s="67"/>
      <c r="G144" s="67"/>
      <c r="I144" s="67"/>
      <c r="K144" s="67"/>
      <c r="V144" s="67"/>
      <c r="X144" s="67"/>
      <c r="Y144" s="67"/>
      <c r="Z144" s="67"/>
    </row>
    <row r="145" spans="2:26" ht="18" x14ac:dyDescent="0.35">
      <c r="B145" s="67"/>
      <c r="C145" s="67"/>
      <c r="D145" s="67"/>
      <c r="F145" s="67"/>
      <c r="G145" s="67"/>
      <c r="I145" s="67"/>
      <c r="K145" s="67"/>
      <c r="V145" s="67"/>
      <c r="X145" s="67"/>
      <c r="Y145" s="67"/>
      <c r="Z145" s="67"/>
    </row>
    <row r="146" spans="2:26" ht="18" x14ac:dyDescent="0.35">
      <c r="B146" s="67"/>
      <c r="C146" s="67"/>
      <c r="D146" s="67"/>
      <c r="F146" s="67"/>
      <c r="G146" s="67"/>
      <c r="I146" s="67"/>
      <c r="K146" s="67"/>
      <c r="V146" s="67"/>
      <c r="X146" s="67"/>
      <c r="Y146" s="67"/>
      <c r="Z146" s="67"/>
    </row>
    <row r="147" spans="2:26" ht="18" x14ac:dyDescent="0.35">
      <c r="B147" s="67"/>
      <c r="C147" s="67"/>
      <c r="D147" s="67"/>
      <c r="F147" s="67"/>
      <c r="G147" s="67"/>
      <c r="I147" s="67"/>
      <c r="K147" s="67"/>
      <c r="V147" s="67"/>
      <c r="X147" s="67"/>
      <c r="Y147" s="67"/>
      <c r="Z147" s="67"/>
    </row>
    <row r="148" spans="2:26" ht="18" x14ac:dyDescent="0.35">
      <c r="B148" s="67"/>
      <c r="C148" s="67"/>
      <c r="D148" s="67"/>
      <c r="F148" s="67"/>
      <c r="G148" s="67"/>
      <c r="I148" s="67"/>
      <c r="K148" s="67"/>
      <c r="V148" s="67"/>
      <c r="X148" s="67"/>
      <c r="Y148" s="67"/>
      <c r="Z148" s="67"/>
    </row>
    <row r="149" spans="2:26" ht="18" x14ac:dyDescent="0.35">
      <c r="B149" s="67"/>
      <c r="C149" s="67"/>
      <c r="D149" s="67"/>
      <c r="F149" s="67"/>
      <c r="G149" s="67"/>
      <c r="I149" s="67"/>
      <c r="K149" s="67"/>
      <c r="V149" s="67"/>
      <c r="X149" s="67"/>
      <c r="Y149" s="67"/>
      <c r="Z149" s="67"/>
    </row>
    <row r="150" spans="2:26" ht="18" x14ac:dyDescent="0.35">
      <c r="B150" s="67"/>
      <c r="C150" s="67"/>
      <c r="D150" s="67"/>
      <c r="F150" s="67"/>
      <c r="G150" s="67"/>
      <c r="I150" s="67"/>
      <c r="K150" s="67"/>
      <c r="V150" s="67"/>
      <c r="X150" s="67"/>
      <c r="Y150" s="67"/>
      <c r="Z150" s="67"/>
    </row>
    <row r="151" spans="2:26" ht="18" x14ac:dyDescent="0.35">
      <c r="B151" s="67"/>
      <c r="C151" s="67"/>
      <c r="D151" s="67"/>
      <c r="F151" s="67"/>
      <c r="G151" s="67"/>
      <c r="I151" s="67"/>
      <c r="K151" s="67"/>
      <c r="V151" s="67"/>
      <c r="X151" s="67"/>
      <c r="Y151" s="67"/>
      <c r="Z151" s="67"/>
    </row>
    <row r="152" spans="2:26" ht="18" x14ac:dyDescent="0.35">
      <c r="B152" s="67"/>
      <c r="C152" s="67"/>
      <c r="D152" s="67"/>
      <c r="F152" s="67"/>
      <c r="G152" s="67"/>
      <c r="I152" s="67"/>
      <c r="K152" s="67"/>
      <c r="V152" s="67"/>
      <c r="X152" s="67"/>
      <c r="Y152" s="67"/>
      <c r="Z152" s="67"/>
    </row>
    <row r="153" spans="2:26" ht="18" x14ac:dyDescent="0.35">
      <c r="B153" s="67"/>
      <c r="C153" s="67"/>
      <c r="D153" s="67"/>
      <c r="F153" s="67"/>
      <c r="G153" s="67"/>
      <c r="I153" s="67"/>
      <c r="K153" s="67"/>
      <c r="V153" s="67"/>
      <c r="X153" s="67"/>
      <c r="Y153" s="67"/>
      <c r="Z153" s="67"/>
    </row>
    <row r="154" spans="2:26" ht="18" x14ac:dyDescent="0.35">
      <c r="B154" s="67"/>
      <c r="C154" s="67"/>
      <c r="D154" s="67"/>
      <c r="F154" s="67"/>
      <c r="G154" s="67"/>
      <c r="I154" s="67"/>
      <c r="K154" s="67"/>
      <c r="V154" s="67"/>
      <c r="X154" s="67"/>
      <c r="Y154" s="67"/>
      <c r="Z154" s="67"/>
    </row>
    <row r="155" spans="2:26" ht="18" x14ac:dyDescent="0.35">
      <c r="B155" s="67"/>
      <c r="C155" s="67"/>
      <c r="D155" s="67"/>
      <c r="F155" s="67"/>
      <c r="G155" s="67"/>
      <c r="I155" s="67"/>
      <c r="K155" s="67"/>
      <c r="V155" s="67"/>
      <c r="X155" s="67"/>
      <c r="Y155" s="67"/>
      <c r="Z155" s="67"/>
    </row>
    <row r="156" spans="2:26" ht="18" x14ac:dyDescent="0.35">
      <c r="B156" s="67"/>
      <c r="C156" s="67"/>
      <c r="D156" s="67"/>
      <c r="F156" s="67"/>
      <c r="G156" s="67"/>
      <c r="I156" s="67"/>
      <c r="K156" s="67"/>
      <c r="V156" s="67"/>
      <c r="X156" s="67"/>
      <c r="Y156" s="67"/>
      <c r="Z156" s="67"/>
    </row>
    <row r="157" spans="2:26" ht="18" x14ac:dyDescent="0.35">
      <c r="B157" s="67"/>
      <c r="C157" s="67"/>
      <c r="D157" s="67"/>
      <c r="F157" s="67"/>
      <c r="G157" s="67"/>
      <c r="I157" s="67"/>
      <c r="K157" s="67"/>
      <c r="V157" s="67"/>
      <c r="X157" s="67"/>
      <c r="Y157" s="67"/>
      <c r="Z157" s="67"/>
    </row>
    <row r="158" spans="2:26" ht="18" x14ac:dyDescent="0.35">
      <c r="B158" s="67"/>
      <c r="C158" s="67"/>
      <c r="D158" s="67"/>
      <c r="F158" s="67"/>
      <c r="G158" s="67"/>
      <c r="I158" s="67"/>
      <c r="K158" s="67"/>
      <c r="V158" s="67"/>
      <c r="X158" s="67"/>
      <c r="Y158" s="67"/>
      <c r="Z158" s="67"/>
    </row>
    <row r="159" spans="2:26" ht="18" x14ac:dyDescent="0.35">
      <c r="B159" s="67"/>
      <c r="C159" s="67"/>
      <c r="D159" s="67"/>
      <c r="F159" s="67"/>
      <c r="G159" s="67"/>
      <c r="I159" s="67"/>
      <c r="K159" s="67"/>
      <c r="V159" s="67"/>
      <c r="X159" s="67"/>
      <c r="Y159" s="67"/>
      <c r="Z159" s="67"/>
    </row>
    <row r="160" spans="2:26" ht="18" x14ac:dyDescent="0.35">
      <c r="B160" s="67"/>
      <c r="C160" s="67"/>
      <c r="D160" s="67"/>
      <c r="F160" s="67"/>
      <c r="G160" s="67"/>
      <c r="I160" s="67"/>
      <c r="K160" s="67"/>
      <c r="V160" s="67"/>
      <c r="X160" s="67"/>
      <c r="Y160" s="67"/>
      <c r="Z160" s="67"/>
    </row>
    <row r="161" spans="2:26" ht="18" x14ac:dyDescent="0.35">
      <c r="B161" s="67"/>
      <c r="C161" s="67"/>
      <c r="D161" s="67"/>
      <c r="F161" s="67"/>
      <c r="G161" s="67"/>
      <c r="I161" s="67"/>
      <c r="K161" s="67"/>
      <c r="V161" s="67"/>
      <c r="X161" s="67"/>
      <c r="Y161" s="67"/>
      <c r="Z161" s="67"/>
    </row>
    <row r="162" spans="2:26" ht="18" x14ac:dyDescent="0.35">
      <c r="B162" s="67"/>
      <c r="C162" s="67"/>
      <c r="D162" s="67"/>
      <c r="F162" s="67"/>
      <c r="G162" s="67"/>
      <c r="I162" s="67"/>
      <c r="K162" s="67"/>
      <c r="V162" s="67"/>
      <c r="X162" s="67"/>
      <c r="Y162" s="67"/>
      <c r="Z162" s="67"/>
    </row>
    <row r="163" spans="2:26" ht="18" x14ac:dyDescent="0.35">
      <c r="B163" s="67"/>
      <c r="C163" s="67"/>
      <c r="D163" s="67"/>
      <c r="F163" s="67"/>
      <c r="G163" s="67"/>
      <c r="I163" s="67"/>
      <c r="K163" s="67"/>
      <c r="V163" s="67"/>
      <c r="X163" s="67"/>
      <c r="Y163" s="67"/>
      <c r="Z163" s="67"/>
    </row>
    <row r="164" spans="2:26" ht="18" x14ac:dyDescent="0.35">
      <c r="B164" s="67"/>
      <c r="C164" s="67"/>
      <c r="D164" s="67"/>
      <c r="F164" s="67"/>
      <c r="G164" s="67"/>
      <c r="I164" s="67"/>
      <c r="K164" s="67"/>
      <c r="V164" s="67"/>
      <c r="X164" s="67"/>
      <c r="Y164" s="67"/>
      <c r="Z164" s="67"/>
    </row>
    <row r="165" spans="2:26" ht="18" x14ac:dyDescent="0.35">
      <c r="B165" s="67"/>
      <c r="C165" s="67"/>
      <c r="D165" s="67"/>
      <c r="F165" s="67"/>
      <c r="G165" s="67"/>
      <c r="I165" s="67"/>
      <c r="K165" s="67"/>
      <c r="V165" s="67"/>
      <c r="X165" s="67"/>
      <c r="Y165" s="67"/>
      <c r="Z165" s="67"/>
    </row>
    <row r="166" spans="2:26" ht="18" x14ac:dyDescent="0.35">
      <c r="B166" s="67"/>
      <c r="C166" s="67"/>
      <c r="D166" s="67"/>
      <c r="F166" s="67"/>
      <c r="G166" s="67"/>
      <c r="I166" s="67"/>
      <c r="K166" s="67"/>
      <c r="V166" s="67"/>
      <c r="X166" s="67"/>
      <c r="Y166" s="67"/>
      <c r="Z166" s="67"/>
    </row>
    <row r="167" spans="2:26" ht="18" x14ac:dyDescent="0.35">
      <c r="B167" s="67"/>
      <c r="C167" s="67"/>
      <c r="D167" s="67"/>
      <c r="F167" s="67"/>
      <c r="G167" s="67"/>
      <c r="I167" s="67"/>
      <c r="K167" s="67"/>
      <c r="V167" s="67"/>
      <c r="X167" s="67"/>
      <c r="Y167" s="67"/>
      <c r="Z167" s="67"/>
    </row>
    <row r="168" spans="2:26" ht="18" x14ac:dyDescent="0.35">
      <c r="B168" s="67"/>
      <c r="C168" s="67"/>
      <c r="D168" s="67"/>
      <c r="F168" s="67"/>
      <c r="G168" s="67"/>
      <c r="I168" s="67"/>
      <c r="K168" s="67"/>
      <c r="V168" s="67"/>
      <c r="X168" s="67"/>
      <c r="Y168" s="67"/>
      <c r="Z168" s="67"/>
    </row>
    <row r="169" spans="2:26" ht="18" x14ac:dyDescent="0.35">
      <c r="B169" s="67"/>
      <c r="C169" s="67"/>
      <c r="D169" s="67"/>
      <c r="F169" s="67"/>
      <c r="G169" s="67"/>
      <c r="I169" s="67"/>
      <c r="K169" s="67"/>
      <c r="V169" s="67"/>
      <c r="X169" s="67"/>
      <c r="Y169" s="67"/>
      <c r="Z169" s="67"/>
    </row>
    <row r="170" spans="2:26" ht="18" x14ac:dyDescent="0.35">
      <c r="B170" s="67"/>
      <c r="C170" s="67"/>
      <c r="D170" s="67"/>
      <c r="F170" s="67"/>
      <c r="G170" s="67"/>
      <c r="I170" s="67"/>
      <c r="K170" s="67"/>
      <c r="V170" s="67"/>
      <c r="X170" s="67"/>
      <c r="Y170" s="67"/>
      <c r="Z170" s="67"/>
    </row>
    <row r="171" spans="2:26" ht="18" x14ac:dyDescent="0.35">
      <c r="B171" s="67"/>
      <c r="C171" s="67"/>
      <c r="D171" s="67"/>
      <c r="F171" s="67"/>
      <c r="G171" s="67"/>
      <c r="I171" s="67"/>
      <c r="K171" s="67"/>
      <c r="V171" s="67"/>
      <c r="X171" s="67"/>
      <c r="Y171" s="67"/>
      <c r="Z171" s="67"/>
    </row>
    <row r="172" spans="2:26" ht="18" x14ac:dyDescent="0.35">
      <c r="B172" s="67"/>
      <c r="C172" s="67"/>
      <c r="D172" s="67"/>
      <c r="F172" s="67"/>
      <c r="G172" s="67"/>
      <c r="I172" s="67"/>
      <c r="K172" s="67"/>
      <c r="V172" s="67"/>
      <c r="X172" s="67"/>
      <c r="Y172" s="67"/>
      <c r="Z172" s="67"/>
    </row>
    <row r="173" spans="2:26" ht="18" x14ac:dyDescent="0.35">
      <c r="B173" s="67"/>
      <c r="C173" s="67"/>
      <c r="D173" s="67"/>
      <c r="F173" s="67"/>
      <c r="G173" s="67"/>
      <c r="I173" s="67"/>
      <c r="K173" s="67"/>
      <c r="V173" s="67"/>
      <c r="X173" s="67"/>
      <c r="Y173" s="67"/>
      <c r="Z173" s="67"/>
    </row>
    <row r="174" spans="2:26" ht="18" x14ac:dyDescent="0.35">
      <c r="B174" s="67"/>
      <c r="C174" s="67"/>
      <c r="D174" s="67"/>
      <c r="F174" s="67"/>
      <c r="G174" s="67"/>
      <c r="I174" s="67"/>
      <c r="K174" s="67"/>
      <c r="V174" s="67"/>
      <c r="X174" s="67"/>
      <c r="Y174" s="67"/>
      <c r="Z174" s="67"/>
    </row>
    <row r="175" spans="2:26" ht="18" x14ac:dyDescent="0.35">
      <c r="B175" s="67"/>
      <c r="C175" s="67"/>
      <c r="D175" s="67"/>
      <c r="F175" s="67"/>
      <c r="G175" s="67"/>
      <c r="I175" s="67"/>
      <c r="K175" s="67"/>
      <c r="V175" s="67"/>
      <c r="X175" s="67"/>
      <c r="Y175" s="67"/>
      <c r="Z175" s="67"/>
    </row>
    <row r="176" spans="2:26" ht="18" x14ac:dyDescent="0.35">
      <c r="B176" s="67"/>
      <c r="C176" s="67"/>
      <c r="D176" s="67"/>
      <c r="F176" s="67"/>
      <c r="G176" s="67"/>
      <c r="I176" s="67"/>
      <c r="K176" s="67"/>
      <c r="V176" s="67"/>
      <c r="X176" s="67"/>
      <c r="Y176" s="67"/>
      <c r="Z176" s="67"/>
    </row>
    <row r="177" spans="2:26" ht="18" x14ac:dyDescent="0.35">
      <c r="B177" s="67"/>
      <c r="C177" s="67"/>
      <c r="D177" s="67"/>
      <c r="F177" s="67"/>
      <c r="G177" s="67"/>
      <c r="I177" s="67"/>
      <c r="K177" s="67"/>
      <c r="V177" s="67"/>
      <c r="X177" s="67"/>
      <c r="Y177" s="67"/>
      <c r="Z177" s="67"/>
    </row>
    <row r="178" spans="2:26" ht="18" x14ac:dyDescent="0.35">
      <c r="B178" s="67"/>
      <c r="C178" s="67"/>
      <c r="D178" s="67"/>
      <c r="F178" s="67"/>
      <c r="G178" s="67"/>
      <c r="I178" s="67"/>
      <c r="K178" s="67"/>
      <c r="V178" s="67"/>
      <c r="X178" s="67"/>
      <c r="Y178" s="67"/>
      <c r="Z178" s="67"/>
    </row>
    <row r="179" spans="2:26" ht="18" x14ac:dyDescent="0.35">
      <c r="B179" s="67"/>
      <c r="C179" s="67"/>
      <c r="D179" s="67"/>
      <c r="F179" s="67"/>
      <c r="G179" s="67"/>
      <c r="I179" s="67"/>
      <c r="K179" s="67"/>
      <c r="V179" s="67"/>
      <c r="X179" s="67"/>
      <c r="Y179" s="67"/>
      <c r="Z179" s="67"/>
    </row>
    <row r="180" spans="2:26" ht="18" x14ac:dyDescent="0.35">
      <c r="B180" s="67"/>
      <c r="C180" s="67"/>
      <c r="D180" s="67"/>
      <c r="F180" s="67"/>
      <c r="G180" s="67"/>
      <c r="I180" s="67"/>
      <c r="K180" s="67"/>
      <c r="V180" s="67"/>
      <c r="X180" s="67"/>
      <c r="Y180" s="67"/>
      <c r="Z180" s="67"/>
    </row>
    <row r="181" spans="2:26" ht="18" x14ac:dyDescent="0.35">
      <c r="B181" s="67"/>
      <c r="C181" s="67"/>
      <c r="D181" s="67"/>
      <c r="F181" s="67"/>
      <c r="G181" s="67"/>
      <c r="I181" s="67"/>
      <c r="K181" s="67"/>
      <c r="V181" s="67"/>
      <c r="X181" s="67"/>
      <c r="Y181" s="67"/>
      <c r="Z181" s="67"/>
    </row>
    <row r="182" spans="2:26" ht="18" x14ac:dyDescent="0.35">
      <c r="B182" s="67"/>
      <c r="C182" s="67"/>
      <c r="D182" s="67"/>
      <c r="F182" s="67"/>
      <c r="G182" s="67"/>
      <c r="I182" s="67"/>
      <c r="K182" s="67"/>
      <c r="V182" s="67"/>
      <c r="X182" s="67"/>
      <c r="Y182" s="67"/>
      <c r="Z182" s="67"/>
    </row>
    <row r="183" spans="2:26" ht="18" x14ac:dyDescent="0.35">
      <c r="B183" s="67"/>
      <c r="C183" s="67"/>
      <c r="D183" s="67"/>
      <c r="F183" s="67"/>
      <c r="G183" s="67"/>
      <c r="I183" s="67"/>
      <c r="K183" s="67"/>
      <c r="V183" s="67"/>
      <c r="X183" s="67"/>
      <c r="Y183" s="67"/>
      <c r="Z183" s="67"/>
    </row>
    <row r="184" spans="2:26" ht="18" x14ac:dyDescent="0.35">
      <c r="B184" s="67"/>
      <c r="C184" s="67"/>
      <c r="D184" s="67"/>
      <c r="F184" s="67"/>
      <c r="G184" s="67"/>
      <c r="I184" s="67"/>
      <c r="K184" s="67"/>
      <c r="V184" s="67"/>
      <c r="X184" s="67"/>
      <c r="Y184" s="67"/>
      <c r="Z184" s="67"/>
    </row>
    <row r="185" spans="2:26" ht="18" x14ac:dyDescent="0.35">
      <c r="B185" s="67"/>
      <c r="C185" s="67"/>
      <c r="D185" s="67"/>
      <c r="F185" s="67"/>
      <c r="G185" s="67"/>
      <c r="I185" s="67"/>
      <c r="K185" s="67"/>
      <c r="V185" s="67"/>
      <c r="X185" s="67"/>
      <c r="Y185" s="67"/>
      <c r="Z185" s="67"/>
    </row>
    <row r="186" spans="2:26" ht="18" x14ac:dyDescent="0.35">
      <c r="B186" s="67"/>
      <c r="C186" s="67"/>
      <c r="D186" s="67"/>
      <c r="F186" s="67"/>
      <c r="G186" s="67"/>
      <c r="I186" s="67"/>
      <c r="K186" s="67"/>
      <c r="V186" s="67"/>
      <c r="X186" s="67"/>
      <c r="Y186" s="67"/>
      <c r="Z186" s="67"/>
    </row>
    <row r="187" spans="2:26" ht="18" x14ac:dyDescent="0.35">
      <c r="B187" s="67"/>
      <c r="C187" s="67"/>
      <c r="D187" s="67"/>
      <c r="F187" s="67"/>
      <c r="G187" s="67"/>
      <c r="I187" s="67"/>
      <c r="K187" s="67"/>
      <c r="V187" s="67"/>
      <c r="X187" s="67"/>
      <c r="Y187" s="67"/>
      <c r="Z187" s="67"/>
    </row>
    <row r="188" spans="2:26" ht="18" x14ac:dyDescent="0.35">
      <c r="B188" s="67"/>
      <c r="C188" s="67"/>
      <c r="D188" s="67"/>
      <c r="F188" s="67"/>
      <c r="G188" s="67"/>
      <c r="I188" s="67"/>
      <c r="K188" s="67"/>
      <c r="V188" s="67"/>
      <c r="X188" s="67"/>
      <c r="Y188" s="67"/>
      <c r="Z188" s="67"/>
    </row>
    <row r="189" spans="2:26" ht="18" x14ac:dyDescent="0.35">
      <c r="B189" s="67"/>
      <c r="C189" s="67"/>
      <c r="D189" s="67"/>
      <c r="F189" s="67"/>
      <c r="G189" s="67"/>
      <c r="I189" s="67"/>
      <c r="K189" s="67"/>
      <c r="V189" s="67"/>
      <c r="X189" s="67"/>
      <c r="Y189" s="67"/>
      <c r="Z189" s="67"/>
    </row>
    <row r="190" spans="2:26" ht="18" x14ac:dyDescent="0.35">
      <c r="B190" s="67"/>
      <c r="C190" s="67"/>
      <c r="D190" s="67"/>
      <c r="F190" s="67"/>
      <c r="G190" s="67"/>
      <c r="I190" s="67"/>
      <c r="K190" s="67"/>
      <c r="V190" s="67"/>
      <c r="X190" s="67"/>
      <c r="Y190" s="67"/>
      <c r="Z190" s="67"/>
    </row>
    <row r="191" spans="2:26" ht="18" x14ac:dyDescent="0.35">
      <c r="B191" s="67"/>
      <c r="C191" s="67"/>
      <c r="D191" s="67"/>
      <c r="F191" s="67"/>
      <c r="G191" s="67"/>
      <c r="I191" s="67"/>
      <c r="K191" s="67"/>
      <c r="V191" s="67"/>
      <c r="X191" s="67"/>
      <c r="Y191" s="67"/>
      <c r="Z191" s="67"/>
    </row>
    <row r="192" spans="2:26" ht="18" x14ac:dyDescent="0.35">
      <c r="B192" s="67"/>
      <c r="C192" s="67"/>
      <c r="D192" s="67"/>
      <c r="F192" s="67"/>
      <c r="G192" s="67"/>
      <c r="I192" s="67"/>
      <c r="K192" s="67"/>
      <c r="V192" s="67"/>
      <c r="X192" s="67"/>
      <c r="Y192" s="67"/>
      <c r="Z192" s="67"/>
    </row>
    <row r="193" spans="2:26" ht="18" x14ac:dyDescent="0.35">
      <c r="B193" s="67"/>
      <c r="C193" s="67"/>
      <c r="D193" s="67"/>
      <c r="F193" s="67"/>
      <c r="G193" s="67"/>
      <c r="I193" s="67"/>
      <c r="K193" s="67"/>
      <c r="V193" s="67"/>
      <c r="X193" s="67"/>
      <c r="Y193" s="67"/>
      <c r="Z193" s="67"/>
    </row>
    <row r="194" spans="2:26" ht="18" x14ac:dyDescent="0.35">
      <c r="B194" s="67"/>
      <c r="C194" s="67"/>
      <c r="D194" s="67"/>
      <c r="F194" s="67"/>
      <c r="G194" s="67"/>
      <c r="I194" s="67"/>
      <c r="K194" s="67"/>
      <c r="V194" s="67"/>
      <c r="X194" s="67"/>
      <c r="Y194" s="67"/>
      <c r="Z194" s="67"/>
    </row>
    <row r="195" spans="2:26" ht="18" x14ac:dyDescent="0.35">
      <c r="B195" s="67"/>
      <c r="C195" s="67"/>
      <c r="D195" s="67"/>
      <c r="F195" s="67"/>
      <c r="G195" s="67"/>
      <c r="I195" s="67"/>
      <c r="K195" s="67"/>
      <c r="V195" s="67"/>
      <c r="X195" s="67"/>
      <c r="Y195" s="67"/>
      <c r="Z195" s="67"/>
    </row>
    <row r="196" spans="2:26" ht="18" x14ac:dyDescent="0.35">
      <c r="B196" s="67"/>
      <c r="C196" s="67"/>
      <c r="D196" s="67"/>
      <c r="F196" s="67"/>
      <c r="G196" s="67"/>
      <c r="I196" s="67"/>
      <c r="K196" s="67"/>
      <c r="V196" s="67"/>
      <c r="X196" s="67"/>
      <c r="Y196" s="67"/>
      <c r="Z196" s="67"/>
    </row>
    <row r="197" spans="2:26" ht="18" x14ac:dyDescent="0.35">
      <c r="B197" s="67"/>
      <c r="C197" s="67"/>
      <c r="D197" s="67"/>
      <c r="F197" s="67"/>
      <c r="G197" s="67"/>
      <c r="I197" s="67"/>
      <c r="K197" s="67"/>
      <c r="V197" s="67"/>
      <c r="X197" s="67"/>
      <c r="Y197" s="67"/>
      <c r="Z197" s="67"/>
    </row>
    <row r="198" spans="2:26" ht="18" x14ac:dyDescent="0.35">
      <c r="B198" s="67"/>
      <c r="C198" s="67"/>
      <c r="D198" s="67"/>
      <c r="F198" s="67"/>
      <c r="G198" s="67"/>
      <c r="I198" s="67"/>
      <c r="K198" s="67"/>
      <c r="V198" s="67"/>
      <c r="X198" s="67"/>
      <c r="Y198" s="67"/>
      <c r="Z198" s="67"/>
    </row>
    <row r="199" spans="2:26" ht="18" x14ac:dyDescent="0.35">
      <c r="B199" s="67"/>
      <c r="C199" s="67"/>
      <c r="D199" s="67"/>
      <c r="F199" s="67"/>
      <c r="G199" s="67"/>
      <c r="I199" s="67"/>
      <c r="K199" s="67"/>
      <c r="V199" s="67"/>
      <c r="X199" s="67"/>
      <c r="Y199" s="67"/>
      <c r="Z199" s="67"/>
    </row>
    <row r="200" spans="2:26" ht="18" x14ac:dyDescent="0.35">
      <c r="B200" s="67"/>
      <c r="C200" s="67"/>
      <c r="D200" s="67"/>
      <c r="F200" s="67"/>
      <c r="G200" s="67"/>
      <c r="I200" s="67"/>
      <c r="K200" s="67"/>
      <c r="V200" s="67"/>
      <c r="X200" s="67"/>
      <c r="Y200" s="67"/>
      <c r="Z200" s="67"/>
    </row>
    <row r="201" spans="2:26" ht="18" x14ac:dyDescent="0.35">
      <c r="B201" s="67"/>
      <c r="C201" s="67"/>
      <c r="D201" s="67"/>
      <c r="F201" s="67"/>
      <c r="G201" s="67"/>
      <c r="I201" s="67"/>
      <c r="K201" s="67"/>
      <c r="V201" s="67"/>
      <c r="X201" s="67"/>
      <c r="Y201" s="67"/>
      <c r="Z201" s="67"/>
    </row>
    <row r="202" spans="2:26" ht="18" x14ac:dyDescent="0.35">
      <c r="B202" s="67"/>
      <c r="C202" s="67"/>
      <c r="D202" s="67"/>
      <c r="F202" s="67"/>
      <c r="G202" s="67"/>
      <c r="I202" s="67"/>
      <c r="K202" s="67"/>
      <c r="V202" s="67"/>
      <c r="X202" s="67"/>
      <c r="Y202" s="67"/>
      <c r="Z202" s="67"/>
    </row>
    <row r="203" spans="2:26" ht="18" x14ac:dyDescent="0.35">
      <c r="B203" s="67"/>
      <c r="C203" s="67"/>
      <c r="D203" s="67"/>
      <c r="F203" s="67"/>
      <c r="G203" s="67"/>
      <c r="I203" s="67"/>
      <c r="K203" s="67"/>
      <c r="V203" s="67"/>
      <c r="X203" s="67"/>
      <c r="Y203" s="67"/>
      <c r="Z203" s="67"/>
    </row>
    <row r="204" spans="2:26" ht="18" x14ac:dyDescent="0.35">
      <c r="B204" s="67"/>
      <c r="C204" s="67"/>
      <c r="D204" s="67"/>
      <c r="F204" s="67"/>
      <c r="G204" s="67"/>
      <c r="I204" s="67"/>
      <c r="K204" s="67"/>
      <c r="V204" s="67"/>
      <c r="X204" s="67"/>
      <c r="Y204" s="67"/>
      <c r="Z204" s="67"/>
    </row>
    <row r="205" spans="2:26" ht="18" x14ac:dyDescent="0.35">
      <c r="B205" s="67"/>
      <c r="C205" s="67"/>
      <c r="D205" s="67"/>
      <c r="F205" s="67"/>
      <c r="G205" s="67"/>
      <c r="I205" s="67"/>
      <c r="K205" s="67"/>
      <c r="V205" s="67"/>
      <c r="X205" s="67"/>
      <c r="Y205" s="67"/>
      <c r="Z205" s="67"/>
    </row>
    <row r="206" spans="2:26" ht="18" x14ac:dyDescent="0.35">
      <c r="B206" s="67"/>
      <c r="C206" s="67"/>
      <c r="D206" s="67"/>
      <c r="F206" s="67"/>
      <c r="G206" s="67"/>
      <c r="I206" s="67"/>
      <c r="K206" s="67"/>
      <c r="V206" s="67"/>
      <c r="X206" s="67"/>
      <c r="Y206" s="67"/>
      <c r="Z206" s="67"/>
    </row>
    <row r="207" spans="2:26" ht="18" x14ac:dyDescent="0.35">
      <c r="B207" s="67"/>
      <c r="C207" s="67"/>
      <c r="D207" s="67"/>
      <c r="F207" s="67"/>
      <c r="G207" s="67"/>
      <c r="I207" s="67"/>
      <c r="K207" s="67"/>
      <c r="V207" s="67"/>
      <c r="X207" s="67"/>
      <c r="Y207" s="67"/>
      <c r="Z207" s="67"/>
    </row>
    <row r="208" spans="2:26" ht="18" x14ac:dyDescent="0.35">
      <c r="B208" s="67"/>
      <c r="C208" s="67"/>
      <c r="D208" s="67"/>
      <c r="F208" s="67"/>
      <c r="G208" s="67"/>
      <c r="I208" s="67"/>
      <c r="K208" s="67"/>
      <c r="V208" s="67"/>
      <c r="X208" s="67"/>
      <c r="Y208" s="67"/>
      <c r="Z208" s="67"/>
    </row>
    <row r="209" spans="2:26" ht="18" x14ac:dyDescent="0.35">
      <c r="B209" s="67"/>
      <c r="C209" s="67"/>
      <c r="D209" s="67"/>
      <c r="F209" s="67"/>
      <c r="G209" s="67"/>
      <c r="I209" s="67"/>
      <c r="K209" s="67"/>
      <c r="V209" s="67"/>
      <c r="X209" s="67"/>
      <c r="Y209" s="67"/>
      <c r="Z209" s="67"/>
    </row>
    <row r="210" spans="2:26" ht="18" x14ac:dyDescent="0.35">
      <c r="B210" s="67"/>
      <c r="C210" s="67"/>
      <c r="D210" s="67"/>
      <c r="F210" s="67"/>
      <c r="G210" s="67"/>
      <c r="I210" s="67"/>
      <c r="K210" s="67"/>
      <c r="V210" s="67"/>
      <c r="X210" s="67"/>
      <c r="Y210" s="67"/>
      <c r="Z210" s="67"/>
    </row>
    <row r="211" spans="2:26" ht="18" x14ac:dyDescent="0.35">
      <c r="B211" s="67"/>
      <c r="C211" s="67"/>
      <c r="D211" s="67"/>
      <c r="F211" s="67"/>
      <c r="G211" s="67"/>
      <c r="I211" s="67"/>
      <c r="K211" s="67"/>
      <c r="V211" s="67"/>
      <c r="X211" s="67"/>
      <c r="Y211" s="67"/>
      <c r="Z211" s="67"/>
    </row>
    <row r="212" spans="2:26" ht="18" x14ac:dyDescent="0.35">
      <c r="B212" s="67"/>
      <c r="C212" s="67"/>
      <c r="D212" s="67"/>
      <c r="F212" s="67"/>
      <c r="G212" s="67"/>
      <c r="I212" s="67"/>
      <c r="K212" s="67"/>
      <c r="V212" s="67"/>
      <c r="X212" s="67"/>
      <c r="Y212" s="67"/>
      <c r="Z212" s="67"/>
    </row>
    <row r="213" spans="2:26" ht="18" x14ac:dyDescent="0.35">
      <c r="B213" s="67"/>
      <c r="C213" s="67"/>
      <c r="D213" s="67"/>
      <c r="F213" s="67"/>
      <c r="G213" s="67"/>
      <c r="I213" s="67"/>
      <c r="K213" s="67"/>
      <c r="V213" s="67"/>
      <c r="X213" s="67"/>
      <c r="Y213" s="67"/>
      <c r="Z213" s="67"/>
    </row>
    <row r="214" spans="2:26" ht="18" x14ac:dyDescent="0.35">
      <c r="B214" s="67"/>
      <c r="C214" s="67"/>
      <c r="D214" s="67"/>
      <c r="F214" s="67"/>
      <c r="G214" s="67"/>
      <c r="I214" s="67"/>
      <c r="K214" s="67"/>
      <c r="V214" s="67"/>
      <c r="X214" s="67"/>
      <c r="Y214" s="67"/>
      <c r="Z214" s="67"/>
    </row>
    <row r="215" spans="2:26" ht="18" x14ac:dyDescent="0.35">
      <c r="B215" s="67"/>
      <c r="C215" s="67"/>
      <c r="D215" s="67"/>
      <c r="F215" s="67"/>
      <c r="G215" s="67"/>
      <c r="I215" s="67"/>
      <c r="K215" s="67"/>
      <c r="V215" s="67"/>
      <c r="X215" s="67"/>
      <c r="Y215" s="67"/>
      <c r="Z215" s="67"/>
    </row>
    <row r="216" spans="2:26" ht="18" x14ac:dyDescent="0.35">
      <c r="B216" s="67"/>
      <c r="C216" s="67"/>
      <c r="D216" s="67"/>
      <c r="F216" s="67"/>
      <c r="G216" s="67"/>
      <c r="I216" s="67"/>
      <c r="K216" s="67"/>
      <c r="V216" s="67"/>
      <c r="X216" s="67"/>
      <c r="Y216" s="67"/>
      <c r="Z216" s="67"/>
    </row>
    <row r="217" spans="2:26" ht="18" x14ac:dyDescent="0.35">
      <c r="B217" s="67"/>
      <c r="C217" s="67"/>
      <c r="D217" s="67"/>
      <c r="F217" s="67"/>
      <c r="G217" s="67"/>
      <c r="I217" s="67"/>
      <c r="K217" s="67"/>
      <c r="V217" s="67"/>
      <c r="X217" s="67"/>
      <c r="Y217" s="67"/>
      <c r="Z217" s="67"/>
    </row>
    <row r="218" spans="2:26" ht="18" x14ac:dyDescent="0.35">
      <c r="B218" s="67"/>
      <c r="C218" s="67"/>
      <c r="D218" s="67"/>
      <c r="F218" s="67"/>
      <c r="G218" s="67"/>
      <c r="I218" s="67"/>
      <c r="K218" s="67"/>
      <c r="V218" s="67"/>
      <c r="X218" s="67"/>
      <c r="Y218" s="67"/>
      <c r="Z218" s="67"/>
    </row>
    <row r="219" spans="2:26" ht="18" x14ac:dyDescent="0.35">
      <c r="B219" s="67"/>
      <c r="C219" s="67"/>
      <c r="D219" s="67"/>
      <c r="F219" s="67"/>
      <c r="G219" s="67"/>
      <c r="I219" s="67"/>
      <c r="K219" s="67"/>
      <c r="V219" s="67"/>
      <c r="X219" s="67"/>
      <c r="Y219" s="67"/>
      <c r="Z219" s="67"/>
    </row>
    <row r="220" spans="2:26" ht="18" x14ac:dyDescent="0.35">
      <c r="B220" s="67"/>
      <c r="C220" s="67"/>
      <c r="D220" s="67"/>
      <c r="F220" s="67"/>
      <c r="G220" s="67"/>
      <c r="I220" s="67"/>
      <c r="K220" s="67"/>
      <c r="V220" s="67"/>
      <c r="X220" s="67"/>
      <c r="Y220" s="67"/>
      <c r="Z220" s="67"/>
    </row>
    <row r="221" spans="2:26" ht="18" x14ac:dyDescent="0.35">
      <c r="B221" s="67"/>
      <c r="C221" s="67"/>
      <c r="D221" s="67"/>
      <c r="F221" s="67"/>
      <c r="G221" s="67"/>
      <c r="I221" s="67"/>
      <c r="K221" s="67"/>
      <c r="V221" s="67"/>
      <c r="X221" s="67"/>
      <c r="Y221" s="67"/>
      <c r="Z221" s="67"/>
    </row>
    <row r="222" spans="2:26" ht="18" x14ac:dyDescent="0.35">
      <c r="B222" s="67"/>
      <c r="C222" s="67"/>
      <c r="D222" s="67"/>
      <c r="F222" s="67"/>
      <c r="G222" s="67"/>
      <c r="I222" s="67"/>
      <c r="K222" s="67"/>
      <c r="V222" s="67"/>
      <c r="X222" s="67"/>
      <c r="Y222" s="67"/>
      <c r="Z222" s="67"/>
    </row>
    <row r="223" spans="2:26" ht="18" x14ac:dyDescent="0.35">
      <c r="B223" s="67"/>
      <c r="C223" s="67"/>
      <c r="D223" s="67"/>
      <c r="F223" s="67"/>
      <c r="G223" s="67"/>
      <c r="I223" s="67"/>
      <c r="K223" s="67"/>
      <c r="V223" s="67"/>
      <c r="X223" s="67"/>
      <c r="Y223" s="67"/>
      <c r="Z223" s="67"/>
    </row>
    <row r="224" spans="2:26" ht="18" x14ac:dyDescent="0.35">
      <c r="B224" s="67"/>
      <c r="C224" s="67"/>
      <c r="D224" s="67"/>
      <c r="F224" s="67"/>
      <c r="G224" s="67"/>
      <c r="I224" s="67"/>
      <c r="K224" s="67"/>
      <c r="V224" s="67"/>
      <c r="X224" s="67"/>
      <c r="Y224" s="67"/>
      <c r="Z224" s="67"/>
    </row>
    <row r="225" spans="2:26" ht="18" x14ac:dyDescent="0.35">
      <c r="B225" s="67"/>
      <c r="C225" s="67"/>
      <c r="D225" s="67"/>
      <c r="F225" s="67"/>
      <c r="G225" s="67"/>
      <c r="I225" s="67"/>
      <c r="K225" s="67"/>
      <c r="V225" s="67"/>
      <c r="X225" s="67"/>
      <c r="Y225" s="67"/>
      <c r="Z225" s="67"/>
    </row>
    <row r="226" spans="2:26" ht="18" x14ac:dyDescent="0.35">
      <c r="B226" s="67"/>
      <c r="C226" s="67"/>
      <c r="D226" s="67"/>
      <c r="F226" s="67"/>
      <c r="G226" s="67"/>
      <c r="I226" s="67"/>
      <c r="K226" s="67"/>
      <c r="V226" s="67"/>
      <c r="X226" s="67"/>
      <c r="Y226" s="67"/>
      <c r="Z226" s="67"/>
    </row>
    <row r="227" spans="2:26" ht="18" x14ac:dyDescent="0.35">
      <c r="I227" s="67"/>
      <c r="K227" s="67"/>
    </row>
    <row r="228" spans="2:26" ht="18" x14ac:dyDescent="0.35">
      <c r="I228" s="67"/>
      <c r="K228" s="67"/>
    </row>
    <row r="229" spans="2:26" ht="18" x14ac:dyDescent="0.35">
      <c r="I229" s="67"/>
      <c r="K229" s="67"/>
    </row>
    <row r="230" spans="2:26" ht="18" x14ac:dyDescent="0.35">
      <c r="I230" s="67"/>
      <c r="K230" s="67"/>
    </row>
    <row r="231" spans="2:26" ht="18" x14ac:dyDescent="0.35">
      <c r="I231" s="67"/>
      <c r="K231" s="67"/>
    </row>
    <row r="232" spans="2:26" ht="18" x14ac:dyDescent="0.35">
      <c r="I232" s="67"/>
      <c r="K232" s="67"/>
    </row>
    <row r="233" spans="2:26" ht="18" x14ac:dyDescent="0.35">
      <c r="I233" s="67"/>
      <c r="K233" s="67"/>
    </row>
    <row r="234" spans="2:26" ht="18" x14ac:dyDescent="0.35">
      <c r="I234" s="67"/>
      <c r="K234" s="67"/>
    </row>
    <row r="235" spans="2:26" ht="18" x14ac:dyDescent="0.35">
      <c r="I235" s="67"/>
      <c r="K235" s="67"/>
    </row>
    <row r="236" spans="2:26" ht="18" x14ac:dyDescent="0.35">
      <c r="I236" s="67"/>
      <c r="K236" s="67"/>
    </row>
    <row r="237" spans="2:26" ht="18" x14ac:dyDescent="0.35">
      <c r="I237" s="67"/>
      <c r="K237" s="67"/>
    </row>
    <row r="238" spans="2:26" ht="18" x14ac:dyDescent="0.35">
      <c r="I238" s="67"/>
      <c r="K238" s="67"/>
    </row>
    <row r="239" spans="2:26" ht="18" x14ac:dyDescent="0.35">
      <c r="I239" s="67"/>
      <c r="K239" s="67"/>
    </row>
    <row r="240" spans="2:26" ht="18" x14ac:dyDescent="0.35">
      <c r="I240" s="67"/>
      <c r="K240" s="67"/>
    </row>
    <row r="241" spans="9:11" ht="18" x14ac:dyDescent="0.35">
      <c r="I241" s="67"/>
      <c r="K241" s="67"/>
    </row>
    <row r="242" spans="9:11" ht="18" x14ac:dyDescent="0.35">
      <c r="I242" s="67"/>
      <c r="K242" s="67"/>
    </row>
    <row r="243" spans="9:11" ht="18" x14ac:dyDescent="0.35">
      <c r="I243" s="67"/>
      <c r="K243" s="67"/>
    </row>
    <row r="244" spans="9:11" ht="18" x14ac:dyDescent="0.35">
      <c r="I244" s="67"/>
      <c r="K244" s="67"/>
    </row>
    <row r="245" spans="9:11" ht="18" x14ac:dyDescent="0.35">
      <c r="I245" s="67"/>
      <c r="K245" s="67"/>
    </row>
    <row r="246" spans="9:11" ht="18" x14ac:dyDescent="0.35">
      <c r="I246" s="67"/>
      <c r="K246" s="67"/>
    </row>
    <row r="247" spans="9:11" ht="18" x14ac:dyDescent="0.35">
      <c r="I247" s="67"/>
      <c r="K247" s="67"/>
    </row>
    <row r="248" spans="9:11" ht="18" x14ac:dyDescent="0.35">
      <c r="I248" s="67"/>
      <c r="K248" s="67"/>
    </row>
    <row r="249" spans="9:11" ht="18" x14ac:dyDescent="0.35">
      <c r="I249" s="67"/>
      <c r="K249" s="67"/>
    </row>
    <row r="250" spans="9:11" ht="18" x14ac:dyDescent="0.35">
      <c r="I250" s="67"/>
      <c r="K250" s="67"/>
    </row>
  </sheetData>
  <mergeCells count="24">
    <mergeCell ref="D1:L1"/>
    <mergeCell ref="A5:A7"/>
    <mergeCell ref="B5:B7"/>
    <mergeCell ref="C5:Q5"/>
    <mergeCell ref="R5:Z6"/>
    <mergeCell ref="BD5:BD7"/>
    <mergeCell ref="C6:E6"/>
    <mergeCell ref="F6:H6"/>
    <mergeCell ref="I6:L6"/>
    <mergeCell ref="M6:N6"/>
    <mergeCell ref="O6:Q6"/>
    <mergeCell ref="AU6:AV6"/>
    <mergeCell ref="AX6:AY6"/>
    <mergeCell ref="AZ6:BA6"/>
    <mergeCell ref="AA5:BC5"/>
    <mergeCell ref="BB6:BC6"/>
    <mergeCell ref="AA6:AS6"/>
    <mergeCell ref="AA24:AF24"/>
    <mergeCell ref="A19:B19"/>
    <mergeCell ref="AA20:AA21"/>
    <mergeCell ref="AC20:AD20"/>
    <mergeCell ref="AE20:AE21"/>
    <mergeCell ref="AF20:AF21"/>
    <mergeCell ref="AF22:AF23"/>
  </mergeCells>
  <pageMargins left="0.2" right="0.2" top="0.25" bottom="0.25" header="0.3" footer="0.3"/>
  <pageSetup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9" workbookViewId="0">
      <selection activeCell="H23" sqref="H23:L33"/>
    </sheetView>
  </sheetViews>
  <sheetFormatPr defaultColWidth="9.109375" defaultRowHeight="16.8" x14ac:dyDescent="0.3"/>
  <cols>
    <col min="1" max="1" width="4.5546875" style="92" customWidth="1"/>
    <col min="2" max="2" width="27" style="92" customWidth="1"/>
    <col min="3" max="6" width="16.88671875" style="92" customWidth="1"/>
    <col min="7" max="7" width="9.109375" style="92"/>
    <col min="8" max="12" width="3.33203125" style="92" customWidth="1"/>
    <col min="13" max="13" width="5.6640625" style="92" customWidth="1"/>
    <col min="14" max="16384" width="9.109375" style="92"/>
  </cols>
  <sheetData>
    <row r="1" spans="1:6" ht="18.75" customHeight="1" x14ac:dyDescent="0.3">
      <c r="B1" s="90" t="s">
        <v>66</v>
      </c>
      <c r="C1" s="90"/>
      <c r="D1" s="150" t="s">
        <v>222</v>
      </c>
      <c r="E1" s="150"/>
      <c r="F1" s="150"/>
    </row>
    <row r="2" spans="1:6" x14ac:dyDescent="0.3">
      <c r="B2" s="91" t="s">
        <v>68</v>
      </c>
      <c r="C2" s="91"/>
      <c r="E2" s="91"/>
      <c r="F2" s="91"/>
    </row>
    <row r="4" spans="1:6" ht="46.95" customHeight="1" x14ac:dyDescent="0.3">
      <c r="A4" s="93" t="s">
        <v>0</v>
      </c>
      <c r="B4" s="93" t="s">
        <v>221</v>
      </c>
      <c r="C4" s="94" t="s">
        <v>217</v>
      </c>
      <c r="D4" s="94" t="s">
        <v>161</v>
      </c>
      <c r="E4" s="94" t="s">
        <v>218</v>
      </c>
      <c r="F4" s="94" t="s">
        <v>219</v>
      </c>
    </row>
    <row r="5" spans="1:6" ht="7.95" customHeight="1" x14ac:dyDescent="0.3">
      <c r="A5" s="95"/>
      <c r="B5" s="95"/>
      <c r="C5" s="94"/>
      <c r="D5" s="94"/>
      <c r="E5" s="94"/>
      <c r="F5" s="94"/>
    </row>
    <row r="6" spans="1:6" s="99" customFormat="1" ht="21.6" customHeight="1" x14ac:dyDescent="0.3">
      <c r="A6" s="96">
        <v>1</v>
      </c>
      <c r="B6" s="51" t="s">
        <v>95</v>
      </c>
      <c r="C6" s="51">
        <f>'PL02'!K65</f>
        <v>50</v>
      </c>
      <c r="D6" s="97">
        <f t="shared" ref="D6:D15" si="0">C6/55*100</f>
        <v>90.909090909090907</v>
      </c>
      <c r="E6" s="98" t="str">
        <f t="shared" ref="E6:E15" si="1">(IF(AND(D6&gt;=90,D6&lt;=100),"Xuất sắc",IF(AND(D6&gt;=80,D6&lt;=90),"Tốt",IF(AND(D6&gt;=70,D6&lt;80),"Khá","Hoàn thành"))))</f>
        <v>Xuất sắc</v>
      </c>
      <c r="F6" s="51">
        <f>'PL01'!BD11</f>
        <v>228.5</v>
      </c>
    </row>
    <row r="7" spans="1:6" s="99" customFormat="1" ht="21.6" customHeight="1" x14ac:dyDescent="0.3">
      <c r="A7" s="96">
        <v>2</v>
      </c>
      <c r="B7" s="51" t="s">
        <v>94</v>
      </c>
      <c r="C7" s="51">
        <f>'PL02'!O65</f>
        <v>50</v>
      </c>
      <c r="D7" s="97">
        <f t="shared" si="0"/>
        <v>90.909090909090907</v>
      </c>
      <c r="E7" s="98" t="str">
        <f t="shared" si="1"/>
        <v>Xuất sắc</v>
      </c>
      <c r="F7" s="51">
        <f>'PL01'!BD13</f>
        <v>160</v>
      </c>
    </row>
    <row r="8" spans="1:6" s="99" customFormat="1" ht="21.6" customHeight="1" x14ac:dyDescent="0.3">
      <c r="A8" s="96">
        <v>3</v>
      </c>
      <c r="B8" s="51" t="s">
        <v>96</v>
      </c>
      <c r="C8" s="51">
        <f>'PL02'!I65</f>
        <v>50</v>
      </c>
      <c r="D8" s="97">
        <f t="shared" si="0"/>
        <v>90.909090909090907</v>
      </c>
      <c r="E8" s="98" t="str">
        <f t="shared" si="1"/>
        <v>Xuất sắc</v>
      </c>
      <c r="F8" s="51">
        <f>'PL01'!BD17</f>
        <v>83</v>
      </c>
    </row>
    <row r="9" spans="1:6" s="99" customFormat="1" ht="21.6" customHeight="1" x14ac:dyDescent="0.3">
      <c r="A9" s="96">
        <v>4</v>
      </c>
      <c r="B9" s="51" t="s">
        <v>97</v>
      </c>
      <c r="C9" s="51">
        <f>'PL02'!Q65</f>
        <v>50</v>
      </c>
      <c r="D9" s="97">
        <f t="shared" si="0"/>
        <v>90.909090909090907</v>
      </c>
      <c r="E9" s="98" t="str">
        <f t="shared" si="1"/>
        <v>Xuất sắc</v>
      </c>
      <c r="F9" s="51">
        <f>'PL01'!BD16</f>
        <v>52</v>
      </c>
    </row>
    <row r="10" spans="1:6" s="99" customFormat="1" ht="21.6" customHeight="1" x14ac:dyDescent="0.3">
      <c r="A10" s="96">
        <v>5</v>
      </c>
      <c r="B10" s="51" t="s">
        <v>98</v>
      </c>
      <c r="C10" s="51">
        <f>'PL02'!G65</f>
        <v>49</v>
      </c>
      <c r="D10" s="97">
        <f t="shared" si="0"/>
        <v>89.090909090909093</v>
      </c>
      <c r="E10" s="98" t="str">
        <f t="shared" si="1"/>
        <v>Tốt</v>
      </c>
      <c r="F10" s="51">
        <f>'PL01'!BD18</f>
        <v>121.5</v>
      </c>
    </row>
    <row r="11" spans="1:6" s="99" customFormat="1" ht="21.6" customHeight="1" x14ac:dyDescent="0.3">
      <c r="A11" s="96">
        <v>6</v>
      </c>
      <c r="B11" s="51" t="s">
        <v>100</v>
      </c>
      <c r="C11" s="51">
        <f>'PL02'!W65</f>
        <v>48</v>
      </c>
      <c r="D11" s="97">
        <f t="shared" si="0"/>
        <v>87.272727272727266</v>
      </c>
      <c r="E11" s="98" t="str">
        <f t="shared" si="1"/>
        <v>Tốt</v>
      </c>
      <c r="F11" s="51">
        <f>'PL01'!BD10</f>
        <v>24</v>
      </c>
    </row>
    <row r="12" spans="1:6" s="99" customFormat="1" ht="21.6" customHeight="1" x14ac:dyDescent="0.3">
      <c r="A12" s="96">
        <v>7</v>
      </c>
      <c r="B12" s="51" t="s">
        <v>102</v>
      </c>
      <c r="C12" s="51">
        <f>'PL02'!U65</f>
        <v>45</v>
      </c>
      <c r="D12" s="97">
        <f t="shared" si="0"/>
        <v>81.818181818181827</v>
      </c>
      <c r="E12" s="98" t="str">
        <f t="shared" si="1"/>
        <v>Tốt</v>
      </c>
      <c r="F12" s="51">
        <f>'PL01'!BD14</f>
        <v>130.5</v>
      </c>
    </row>
    <row r="13" spans="1:6" s="99" customFormat="1" ht="21.6" customHeight="1" x14ac:dyDescent="0.3">
      <c r="A13" s="96">
        <v>8</v>
      </c>
      <c r="B13" s="51" t="s">
        <v>101</v>
      </c>
      <c r="C13" s="51">
        <f>'PL02'!S65</f>
        <v>44</v>
      </c>
      <c r="D13" s="97">
        <f t="shared" si="0"/>
        <v>80</v>
      </c>
      <c r="E13" s="98" t="str">
        <f t="shared" si="1"/>
        <v>Tốt</v>
      </c>
      <c r="F13" s="51">
        <f>'PL01'!BD15</f>
        <v>52</v>
      </c>
    </row>
    <row r="14" spans="1:6" s="99" customFormat="1" ht="21.6" customHeight="1" x14ac:dyDescent="0.3">
      <c r="A14" s="96">
        <v>9</v>
      </c>
      <c r="B14" s="51" t="s">
        <v>99</v>
      </c>
      <c r="C14" s="51">
        <f>'PL02'!Y65</f>
        <v>43</v>
      </c>
      <c r="D14" s="97">
        <f t="shared" si="0"/>
        <v>78.181818181818187</v>
      </c>
      <c r="E14" s="98" t="str">
        <f t="shared" si="1"/>
        <v>Khá</v>
      </c>
      <c r="F14" s="51">
        <f>'PL01'!BD9</f>
        <v>20</v>
      </c>
    </row>
    <row r="15" spans="1:6" s="99" customFormat="1" ht="21.6" customHeight="1" x14ac:dyDescent="0.3">
      <c r="A15" s="96">
        <v>10</v>
      </c>
      <c r="B15" s="51" t="s">
        <v>103</v>
      </c>
      <c r="C15" s="51">
        <f>'PL02'!M65</f>
        <v>41</v>
      </c>
      <c r="D15" s="97">
        <f t="shared" si="0"/>
        <v>74.545454545454547</v>
      </c>
      <c r="E15" s="98" t="str">
        <f t="shared" si="1"/>
        <v>Khá</v>
      </c>
      <c r="F15" s="51">
        <f>'PL01'!BD12</f>
        <v>28</v>
      </c>
    </row>
    <row r="16" spans="1:6" x14ac:dyDescent="0.3">
      <c r="A16" s="149" t="s">
        <v>204</v>
      </c>
      <c r="B16" s="149"/>
      <c r="C16" s="100">
        <f t="shared" ref="C16:F16" si="2">SUM(C6:C15)</f>
        <v>470</v>
      </c>
      <c r="D16" s="101">
        <f>(D6+D7+D8+D9+D10+D11+D12+D13+D14+D15)/10</f>
        <v>85.454545454545453</v>
      </c>
      <c r="E16" s="100">
        <f t="shared" si="2"/>
        <v>0</v>
      </c>
      <c r="F16" s="100">
        <f t="shared" si="2"/>
        <v>899.5</v>
      </c>
    </row>
    <row r="17" spans="1:6" ht="18" customHeight="1" x14ac:dyDescent="0.3"/>
    <row r="19" spans="1:6" ht="33.6" customHeight="1" x14ac:dyDescent="0.3"/>
    <row r="21" spans="1:6" ht="17.399999999999999" thickBot="1" x14ac:dyDescent="0.35"/>
    <row r="22" spans="1:6" ht="34.200000000000003" thickBot="1" x14ac:dyDescent="0.35">
      <c r="A22" s="102" t="s">
        <v>0</v>
      </c>
      <c r="B22" s="103" t="s">
        <v>221</v>
      </c>
      <c r="C22" s="104" t="s">
        <v>217</v>
      </c>
      <c r="D22" s="104" t="s">
        <v>161</v>
      </c>
      <c r="E22" s="104" t="s">
        <v>218</v>
      </c>
      <c r="F22" s="104" t="s">
        <v>220</v>
      </c>
    </row>
    <row r="23" spans="1:6" ht="17.399999999999999" thickBot="1" x14ac:dyDescent="0.35">
      <c r="A23" s="105">
        <v>1</v>
      </c>
      <c r="B23" s="106" t="s">
        <v>94</v>
      </c>
      <c r="C23" s="107">
        <v>50</v>
      </c>
      <c r="D23" s="108">
        <v>90.91</v>
      </c>
      <c r="E23" s="109" t="s">
        <v>232</v>
      </c>
      <c r="F23" s="110" t="s">
        <v>234</v>
      </c>
    </row>
    <row r="24" spans="1:6" ht="17.399999999999999" thickBot="1" x14ac:dyDescent="0.35">
      <c r="A24" s="105">
        <v>2</v>
      </c>
      <c r="B24" s="106" t="s">
        <v>95</v>
      </c>
      <c r="C24" s="107">
        <v>50</v>
      </c>
      <c r="D24" s="108">
        <v>90.91</v>
      </c>
      <c r="E24" s="109" t="s">
        <v>232</v>
      </c>
      <c r="F24" s="110" t="s">
        <v>235</v>
      </c>
    </row>
    <row r="25" spans="1:6" ht="17.399999999999999" thickBot="1" x14ac:dyDescent="0.35">
      <c r="A25" s="105">
        <v>3</v>
      </c>
      <c r="B25" s="106" t="s">
        <v>96</v>
      </c>
      <c r="C25" s="107">
        <v>50</v>
      </c>
      <c r="D25" s="108">
        <v>90.91</v>
      </c>
      <c r="E25" s="109" t="s">
        <v>232</v>
      </c>
      <c r="F25" s="110" t="s">
        <v>211</v>
      </c>
    </row>
    <row r="26" spans="1:6" ht="17.399999999999999" thickBot="1" x14ac:dyDescent="0.35">
      <c r="A26" s="105">
        <v>4</v>
      </c>
      <c r="B26" s="106" t="s">
        <v>97</v>
      </c>
      <c r="C26" s="107">
        <v>50</v>
      </c>
      <c r="D26" s="108">
        <v>90.91</v>
      </c>
      <c r="E26" s="109" t="s">
        <v>232</v>
      </c>
      <c r="F26" s="110" t="s">
        <v>236</v>
      </c>
    </row>
    <row r="27" spans="1:6" ht="17.399999999999999" thickBot="1" x14ac:dyDescent="0.35">
      <c r="A27" s="105">
        <v>5</v>
      </c>
      <c r="B27" s="106" t="s">
        <v>100</v>
      </c>
      <c r="C27" s="107">
        <v>48</v>
      </c>
      <c r="D27" s="108">
        <v>87.27</v>
      </c>
      <c r="E27" s="109" t="s">
        <v>231</v>
      </c>
      <c r="F27" s="110" t="s">
        <v>237</v>
      </c>
    </row>
    <row r="28" spans="1:6" ht="17.399999999999999" thickBot="1" x14ac:dyDescent="0.35">
      <c r="A28" s="105">
        <v>6</v>
      </c>
      <c r="B28" s="106" t="s">
        <v>102</v>
      </c>
      <c r="C28" s="107">
        <v>45</v>
      </c>
      <c r="D28" s="108">
        <v>81.819999999999993</v>
      </c>
      <c r="E28" s="109" t="s">
        <v>231</v>
      </c>
      <c r="F28" s="110" t="s">
        <v>238</v>
      </c>
    </row>
    <row r="29" spans="1:6" ht="17.399999999999999" thickBot="1" x14ac:dyDescent="0.35">
      <c r="A29" s="105">
        <v>7</v>
      </c>
      <c r="B29" s="106" t="s">
        <v>101</v>
      </c>
      <c r="C29" s="107">
        <v>44</v>
      </c>
      <c r="D29" s="108">
        <v>80</v>
      </c>
      <c r="E29" s="109" t="s">
        <v>231</v>
      </c>
      <c r="F29" s="110" t="s">
        <v>239</v>
      </c>
    </row>
    <row r="30" spans="1:6" ht="17.399999999999999" thickBot="1" x14ac:dyDescent="0.35">
      <c r="A30" s="105">
        <v>8</v>
      </c>
      <c r="B30" s="106" t="s">
        <v>99</v>
      </c>
      <c r="C30" s="107">
        <v>43</v>
      </c>
      <c r="D30" s="108">
        <v>78.180000000000007</v>
      </c>
      <c r="E30" s="109" t="s">
        <v>243</v>
      </c>
      <c r="F30" s="110" t="s">
        <v>240</v>
      </c>
    </row>
    <row r="31" spans="1:6" ht="17.399999999999999" thickBot="1" x14ac:dyDescent="0.35">
      <c r="A31" s="105">
        <v>9</v>
      </c>
      <c r="B31" s="106" t="s">
        <v>103</v>
      </c>
      <c r="C31" s="107">
        <v>41</v>
      </c>
      <c r="D31" s="108">
        <v>74.55</v>
      </c>
      <c r="E31" s="109" t="s">
        <v>243</v>
      </c>
      <c r="F31" s="110" t="s">
        <v>242</v>
      </c>
    </row>
    <row r="32" spans="1:6" ht="17.399999999999999" thickBot="1" x14ac:dyDescent="0.35">
      <c r="A32" s="105">
        <v>10</v>
      </c>
      <c r="B32" s="106" t="s">
        <v>98</v>
      </c>
      <c r="C32" s="107">
        <v>49</v>
      </c>
      <c r="D32" s="108">
        <v>89.09</v>
      </c>
      <c r="E32" s="109" t="s">
        <v>231</v>
      </c>
      <c r="F32" s="110" t="s">
        <v>241</v>
      </c>
    </row>
  </sheetData>
  <autoFilter ref="A5:F5"/>
  <sortState ref="A14:O15">
    <sortCondition descending="1" ref="C14:C15"/>
  </sortState>
  <mergeCells count="2">
    <mergeCell ref="A16:B16"/>
    <mergeCell ref="D1:F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PL02</vt:lpstr>
      <vt:lpstr>PL01</vt:lpstr>
      <vt:lpstr>Xếp hạng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2024-07-08T04:01:00Z</cp:lastPrinted>
  <dcterms:created xsi:type="dcterms:W3CDTF">2024-05-21T08:28:11Z</dcterms:created>
  <dcterms:modified xsi:type="dcterms:W3CDTF">2024-07-15T03:31:53Z</dcterms:modified>
</cp:coreProperties>
</file>