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THI ĐUA-KHEN THƯỞNG\2023-2024\TỔNG HỢP THI ĐUA CÁC KHỐI\HO SO XET THI DUA CAC KHOI\Xét thi đua\"/>
    </mc:Choice>
  </mc:AlternateContent>
  <bookViews>
    <workbookView minimized="1" xWindow="0" yWindow="0" windowWidth="20736" windowHeight="8208" activeTab="2"/>
  </bookViews>
  <sheets>
    <sheet name="PL 02" sheetId="8" r:id="rId1"/>
    <sheet name="PL01" sheetId="10" r:id="rId2"/>
    <sheet name="Xếp hạng" sheetId="11" r:id="rId3"/>
  </sheets>
  <definedNames>
    <definedName name="_xlnm._FilterDatabase" localSheetId="0" hidden="1">'PL 02'!$A$9:$AN$63</definedName>
    <definedName name="_xlnm._FilterDatabase" localSheetId="1" hidden="1">'PL01'!$A$8:$AY$33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7" i="10" l="1"/>
  <c r="E46" i="8" l="1"/>
  <c r="Q9" i="10" l="1"/>
  <c r="I69" i="8"/>
  <c r="I68" i="8"/>
  <c r="I67" i="8"/>
  <c r="I66" i="8"/>
  <c r="AQ63" i="8"/>
  <c r="C22" i="11" s="1"/>
  <c r="AO63" i="8"/>
  <c r="C24" i="11" s="1"/>
  <c r="D24" i="11" s="1"/>
  <c r="E24" i="11" s="1"/>
  <c r="AM63" i="8"/>
  <c r="C20" i="11" s="1"/>
  <c r="D20" i="11" s="1"/>
  <c r="E20" i="11" s="1"/>
  <c r="AK63" i="8"/>
  <c r="C12" i="11" s="1"/>
  <c r="D12" i="11" s="1"/>
  <c r="E12" i="11" s="1"/>
  <c r="AI63" i="8"/>
  <c r="C13" i="11" s="1"/>
  <c r="D13" i="11" s="1"/>
  <c r="E13" i="11" s="1"/>
  <c r="AG63" i="8"/>
  <c r="C6" i="11" s="1"/>
  <c r="D6" i="11" s="1"/>
  <c r="E6" i="11" s="1"/>
  <c r="AE63" i="8"/>
  <c r="C15" i="11" s="1"/>
  <c r="D15" i="11" s="1"/>
  <c r="E15" i="11" s="1"/>
  <c r="AC63" i="8"/>
  <c r="C11" i="11" s="1"/>
  <c r="D11" i="11" s="1"/>
  <c r="AA63" i="8"/>
  <c r="C21" i="11" s="1"/>
  <c r="Y63" i="8"/>
  <c r="C18" i="11" s="1"/>
  <c r="D18" i="11" s="1"/>
  <c r="E18" i="11" s="1"/>
  <c r="W63" i="8"/>
  <c r="C7" i="11" s="1"/>
  <c r="D7" i="11" s="1"/>
  <c r="E7" i="11" s="1"/>
  <c r="U63" i="8"/>
  <c r="C23" i="11" s="1"/>
  <c r="D23" i="11" s="1"/>
  <c r="E23" i="11" s="1"/>
  <c r="S63" i="8"/>
  <c r="C16" i="11" s="1"/>
  <c r="D16" i="11" s="1"/>
  <c r="E16" i="11" s="1"/>
  <c r="Q63" i="8"/>
  <c r="C17" i="11" s="1"/>
  <c r="D17" i="11" s="1"/>
  <c r="E17" i="11" s="1"/>
  <c r="O63" i="8"/>
  <c r="C14" i="11" s="1"/>
  <c r="D14" i="11" s="1"/>
  <c r="M63" i="8"/>
  <c r="C19" i="11" s="1"/>
  <c r="D19" i="11" s="1"/>
  <c r="E19" i="11" s="1"/>
  <c r="K63" i="8"/>
  <c r="C8" i="11" s="1"/>
  <c r="D8" i="11" s="1"/>
  <c r="E8" i="11" s="1"/>
  <c r="I63" i="8"/>
  <c r="C9" i="11" s="1"/>
  <c r="D9" i="11" s="1"/>
  <c r="E9" i="11" s="1"/>
  <c r="G63" i="8"/>
  <c r="C10" i="11" s="1"/>
  <c r="D10" i="11" s="1"/>
  <c r="E10" i="11" s="1"/>
  <c r="E60" i="8"/>
  <c r="E29" i="8"/>
  <c r="E20" i="8"/>
  <c r="E18" i="8"/>
  <c r="E16" i="8"/>
  <c r="E15" i="8"/>
  <c r="E12" i="8"/>
  <c r="D22" i="11" l="1"/>
  <c r="E22" i="11" s="1"/>
  <c r="D21" i="11"/>
  <c r="E21" i="11" s="1"/>
  <c r="E14" i="11"/>
  <c r="E11" i="11"/>
  <c r="AH28" i="10" l="1"/>
  <c r="AB28" i="10"/>
  <c r="Z28" i="10"/>
  <c r="X28" i="10"/>
  <c r="W28" i="10"/>
  <c r="V28" i="10"/>
  <c r="U28" i="10"/>
  <c r="S28" i="10"/>
  <c r="R28" i="10"/>
  <c r="P28" i="10"/>
  <c r="O28" i="10"/>
  <c r="M28" i="10"/>
  <c r="J28" i="10"/>
  <c r="I28" i="10"/>
  <c r="G28" i="10"/>
  <c r="F28" i="10"/>
  <c r="D28" i="10"/>
  <c r="C28" i="10"/>
  <c r="AY27" i="10"/>
  <c r="F22" i="11" s="1"/>
  <c r="AA27" i="10"/>
  <c r="Y27" i="10"/>
  <c r="T27" i="10"/>
  <c r="Q27" i="10"/>
  <c r="H27" i="10"/>
  <c r="E27" i="10"/>
  <c r="AY26" i="10"/>
  <c r="F24" i="11" s="1"/>
  <c r="AA26" i="10"/>
  <c r="Y26" i="10"/>
  <c r="T26" i="10"/>
  <c r="Q26" i="10"/>
  <c r="L26" i="10"/>
  <c r="H26" i="10"/>
  <c r="E26" i="10"/>
  <c r="AY25" i="10"/>
  <c r="F20" i="11" s="1"/>
  <c r="AC25" i="10"/>
  <c r="AA25" i="10"/>
  <c r="Y25" i="10"/>
  <c r="T25" i="10"/>
  <c r="Q25" i="10"/>
  <c r="K25" i="10"/>
  <c r="L25" i="10" s="1"/>
  <c r="H25" i="10"/>
  <c r="E25" i="10"/>
  <c r="AY24" i="10"/>
  <c r="F6" i="11" s="1"/>
  <c r="AC24" i="10"/>
  <c r="AA24" i="10"/>
  <c r="Y24" i="10"/>
  <c r="T24" i="10"/>
  <c r="Q24" i="10"/>
  <c r="K24" i="10"/>
  <c r="H24" i="10"/>
  <c r="E24" i="10"/>
  <c r="AY23" i="10"/>
  <c r="F15" i="11" s="1"/>
  <c r="AC23" i="10"/>
  <c r="AA23" i="10"/>
  <c r="Y23" i="10"/>
  <c r="T23" i="10"/>
  <c r="Q23" i="10"/>
  <c r="K23" i="10"/>
  <c r="H23" i="10"/>
  <c r="E23" i="10"/>
  <c r="AY22" i="10"/>
  <c r="F7" i="11" s="1"/>
  <c r="AC22" i="10"/>
  <c r="AA22" i="10"/>
  <c r="Y22" i="10"/>
  <c r="T22" i="10"/>
  <c r="Q22" i="10"/>
  <c r="K22" i="10"/>
  <c r="L22" i="10" s="1"/>
  <c r="H22" i="10"/>
  <c r="E22" i="10"/>
  <c r="AY21" i="10"/>
  <c r="F18" i="11" s="1"/>
  <c r="AC21" i="10"/>
  <c r="AA21" i="10"/>
  <c r="Y21" i="10"/>
  <c r="T21" i="10"/>
  <c r="Q21" i="10"/>
  <c r="K21" i="10"/>
  <c r="H21" i="10"/>
  <c r="E21" i="10"/>
  <c r="AY20" i="10"/>
  <c r="F11" i="11" s="1"/>
  <c r="AC20" i="10"/>
  <c r="AA20" i="10"/>
  <c r="Y20" i="10"/>
  <c r="T20" i="10"/>
  <c r="Q20" i="10"/>
  <c r="K20" i="10"/>
  <c r="L20" i="10" s="1"/>
  <c r="H20" i="10"/>
  <c r="E20" i="10"/>
  <c r="AY19" i="10"/>
  <c r="F21" i="11" s="1"/>
  <c r="AC19" i="10"/>
  <c r="AA19" i="10"/>
  <c r="Y19" i="10"/>
  <c r="T19" i="10"/>
  <c r="Q19" i="10"/>
  <c r="K19" i="10"/>
  <c r="H19" i="10"/>
  <c r="E19" i="10"/>
  <c r="AY18" i="10"/>
  <c r="F12" i="11" s="1"/>
  <c r="AC18" i="10"/>
  <c r="AA18" i="10"/>
  <c r="Y18" i="10"/>
  <c r="T18" i="10"/>
  <c r="Q18" i="10"/>
  <c r="K18" i="10"/>
  <c r="H18" i="10"/>
  <c r="E18" i="10"/>
  <c r="AY17" i="10"/>
  <c r="F13" i="11" s="1"/>
  <c r="AC17" i="10"/>
  <c r="AA17" i="10"/>
  <c r="Y17" i="10"/>
  <c r="T17" i="10"/>
  <c r="Q17" i="10"/>
  <c r="K17" i="10"/>
  <c r="L17" i="10" s="1"/>
  <c r="H17" i="10"/>
  <c r="E17" i="10"/>
  <c r="AY16" i="10"/>
  <c r="F23" i="11" s="1"/>
  <c r="AC16" i="10"/>
  <c r="AA16" i="10"/>
  <c r="Y16" i="10"/>
  <c r="T16" i="10"/>
  <c r="Q16" i="10"/>
  <c r="K16" i="10"/>
  <c r="H16" i="10"/>
  <c r="E16" i="10"/>
  <c r="AY15" i="10"/>
  <c r="F16" i="11" s="1"/>
  <c r="AC15" i="10"/>
  <c r="AA15" i="10"/>
  <c r="Y15" i="10"/>
  <c r="T15" i="10"/>
  <c r="Q15" i="10"/>
  <c r="K15" i="10"/>
  <c r="L15" i="10" s="1"/>
  <c r="H15" i="10"/>
  <c r="E15" i="10"/>
  <c r="AY14" i="10"/>
  <c r="F17" i="11" s="1"/>
  <c r="AC14" i="10"/>
  <c r="AA14" i="10"/>
  <c r="Y14" i="10"/>
  <c r="T14" i="10"/>
  <c r="Q14" i="10"/>
  <c r="K14" i="10"/>
  <c r="L14" i="10" s="1"/>
  <c r="H14" i="10"/>
  <c r="E14" i="10"/>
  <c r="AY13" i="10"/>
  <c r="F10" i="11" s="1"/>
  <c r="AC13" i="10"/>
  <c r="AA13" i="10"/>
  <c r="Y13" i="10"/>
  <c r="T13" i="10"/>
  <c r="Q13" i="10"/>
  <c r="K13" i="10"/>
  <c r="L13" i="10" s="1"/>
  <c r="H13" i="10"/>
  <c r="E13" i="10"/>
  <c r="AY12" i="10"/>
  <c r="F14" i="11" s="1"/>
  <c r="AC12" i="10"/>
  <c r="AA12" i="10"/>
  <c r="Y12" i="10"/>
  <c r="T12" i="10"/>
  <c r="Q12" i="10"/>
  <c r="K12" i="10"/>
  <c r="L12" i="10" s="1"/>
  <c r="H12" i="10"/>
  <c r="E12" i="10"/>
  <c r="AY11" i="10"/>
  <c r="F19" i="11" s="1"/>
  <c r="AC11" i="10"/>
  <c r="AA11" i="10"/>
  <c r="Y11" i="10"/>
  <c r="T11" i="10"/>
  <c r="Q11" i="10"/>
  <c r="K11" i="10"/>
  <c r="H11" i="10"/>
  <c r="E11" i="10"/>
  <c r="AY10" i="10"/>
  <c r="F8" i="11" s="1"/>
  <c r="AC10" i="10"/>
  <c r="AA10" i="10"/>
  <c r="Y10" i="10"/>
  <c r="T10" i="10"/>
  <c r="Q10" i="10"/>
  <c r="K10" i="10"/>
  <c r="H10" i="10"/>
  <c r="E10" i="10"/>
  <c r="AY9" i="10"/>
  <c r="F9" i="11" s="1"/>
  <c r="AC9" i="10"/>
  <c r="AA9" i="10"/>
  <c r="Y9" i="10"/>
  <c r="T9" i="10"/>
  <c r="K9" i="10"/>
  <c r="H9" i="10"/>
  <c r="E9" i="10"/>
  <c r="AA28" i="10" l="1"/>
  <c r="Q28" i="10"/>
  <c r="AC28" i="10"/>
  <c r="N27" i="10"/>
  <c r="L27" i="10"/>
  <c r="E28" i="10"/>
  <c r="N14" i="10"/>
  <c r="N21" i="10"/>
  <c r="L21" i="10"/>
  <c r="Y28" i="10"/>
  <c r="K28" i="10"/>
  <c r="N9" i="10"/>
  <c r="L9" i="10"/>
  <c r="H28" i="10"/>
  <c r="N16" i="10"/>
  <c r="L16" i="10"/>
  <c r="N22" i="10"/>
  <c r="N10" i="10"/>
  <c r="L10" i="10"/>
  <c r="N23" i="10"/>
  <c r="L23" i="10"/>
  <c r="T28" i="10"/>
  <c r="N11" i="10"/>
  <c r="L11" i="10"/>
  <c r="N17" i="10"/>
  <c r="N24" i="10"/>
  <c r="L24" i="10"/>
  <c r="N18" i="10"/>
  <c r="L18" i="10"/>
  <c r="N19" i="10"/>
  <c r="L19" i="10"/>
  <c r="N25" i="10"/>
  <c r="N20" i="10"/>
  <c r="N15" i="10"/>
  <c r="N26" i="10"/>
  <c r="N12" i="10"/>
  <c r="N13" i="10"/>
  <c r="L28" i="10" l="1"/>
  <c r="N28" i="10"/>
</calcChain>
</file>

<file path=xl/sharedStrings.xml><?xml version="1.0" encoding="utf-8"?>
<sst xmlns="http://schemas.openxmlformats.org/spreadsheetml/2006/main" count="1532" uniqueCount="214">
  <si>
    <t>TT</t>
  </si>
  <si>
    <t>Tiêu chí</t>
  </si>
  <si>
    <t>Yêu cầu</t>
  </si>
  <si>
    <t>Thẩm định</t>
  </si>
  <si>
    <t>Đạt</t>
  </si>
  <si>
    <t>MBC</t>
  </si>
  <si>
    <t>Triển khai các hoạt động quản lý, giảng dạy và học tập trên môi trường mạng theo Kế hoạch PTGD đến 2025 của huyện</t>
  </si>
  <si>
    <t>Tỷ lệ nhà giáo, cán bộ quản lý, người lao động là đảng viên</t>
  </si>
  <si>
    <t>Cơ sở giáo dục đạt chuẩn tối thiểu trở lên về CSVC theo Kế hoạch PTGD đến 2025 của huyện</t>
  </si>
  <si>
    <t>Cơ sở giáo dục đạt chuẩn tối thiểu trở lên về CSVC so với MBC của huyện</t>
  </si>
  <si>
    <t>Học sinh diện chính sách được miễn, giảm học phí và hỗ trợ chi phí học tập theo quy định</t>
  </si>
  <si>
    <t>Trường học có cơ sở hạ tầng và tài liệu phù hợp với học sinh khuyết tật theo Kế hoạch PTGD đến 2025 của huyện</t>
  </si>
  <si>
    <t>Học sinh bị đuối nước trong năm học</t>
  </si>
  <si>
    <t>Không</t>
  </si>
  <si>
    <t>Xây dựng kế hoạch kiểm tra nội bộ</t>
  </si>
  <si>
    <t>Được PGDĐT đánh giá Đạt</t>
  </si>
  <si>
    <t>Triển khai thực hiện Kế hoạch kiểm tra theo Kế hoạch</t>
  </si>
  <si>
    <t>Đạt theo Kế hoạch</t>
  </si>
  <si>
    <t>Tình trạng lạm thu tại các cơ sở giáo dục theo kết luận của cơ quan có thẩm quyền</t>
  </si>
  <si>
    <t>Chi bộ Đảng được đánh giá cuối năm mức “Hoàn thành tốt nhiệm vụ trở lên”</t>
  </si>
  <si>
    <t>Công đoàn cơ sở được đánh giá cuối năm học mức “Hoàn thành tốt nhiệm vụ trở lên”</t>
  </si>
  <si>
    <t>Được công nhận đạt “Đơn vị văn hóa”</t>
  </si>
  <si>
    <t>Thực hiện Bản cam kết thực hiện nhiệm vụ trọng tâm năm học 2023-2024</t>
  </si>
  <si>
    <t>Đạt 100% nội dung cam kết</t>
  </si>
  <si>
    <t>CB, GV, NLĐ bị xử phạt vi phạm hành chính và cơ quan chức năng gửi văn bản về đơn vị</t>
  </si>
  <si>
    <t>CB, GV, NLĐ vi phạm pháp luật bị khởi tố</t>
  </si>
  <si>
    <t>CB, GV, NLĐ bị xử lý kỷ luật từ "Cảnh cáo" trở lên về viên chức và đảng viên</t>
  </si>
  <si>
    <t>Các vụ việc phức tạp xảy ra tại đơn vị; phát sinh thưa kiện, khiếu nại, tố cáo kéo dài; xảy ra “khủng hoảng truyền thông” do lỗi của đơn vị</t>
  </si>
  <si>
    <t>Đúng quy định</t>
  </si>
  <si>
    <t>Lộ, lọt bí mật nhà nước tại các trường MN, TH, THCS</t>
  </si>
  <si>
    <t>CB, GV, NLĐ tham gia các tôn giáo chưa được pháp luật công nhận bị cơ quan chức năng thông báo bằng văn bản</t>
  </si>
  <si>
    <t>CB, GV, NLĐ ứng xử trên mạng xã hội không phù hợp với chuẩn mực bị cơ quan chức năng thông báo bằng văn bản/báo chí phản ánh</t>
  </si>
  <si>
    <t>CB, GV, NLĐ không chấp hành các quy định của địa phương bị phản ánh bằng văn bản về đơn vị</t>
  </si>
  <si>
    <t>Thực hiện báo cáo số liệu đầu năm, giữa năm, cuối năm học</t>
  </si>
  <si>
    <t>Văn bản phát hành của đơn vị đúng thể thức theo quy định tại Nghị định số 30/2020/NĐ-CP</t>
  </si>
  <si>
    <t>Báo cáo kịp thời khi có vụ việc, sự việc bất thường xảy ra tại đơn vị cho cấp trên</t>
  </si>
  <si>
    <t>Không bị nhắc nhở</t>
  </si>
  <si>
    <t>Thực hiện hồ sơ khen thưởng</t>
  </si>
  <si>
    <t>Website của trường được cập nhật thường xuyên, phong phú (ít nhất 24 tin, bài trở lên/năm)</t>
  </si>
  <si>
    <t>KHỐI THI ĐUA SỐ 4</t>
  </si>
  <si>
    <t>Tỷ lệ trẻ đi học đúng độ tuổi</t>
  </si>
  <si>
    <t>Đạt cả 2 nội dung</t>
  </si>
  <si>
    <t>14.1</t>
  </si>
  <si>
    <t>14.2</t>
  </si>
  <si>
    <t>Tỷ lệ trẻ 06 tuổi vào lớp 1</t>
  </si>
  <si>
    <t>15.1</t>
  </si>
  <si>
    <t>15.2</t>
  </si>
  <si>
    <t>Tỷ lệ GV có bằng ĐHSP trở lên so với MBC của huyện</t>
  </si>
  <si>
    <t>Tỷ lệ học sinh học 02 buổi/ngày so với MBC của huyện</t>
  </si>
  <si>
    <t>Tỷ lệ học sinh hoàn thành cấp học theo Kế hoạch PTGD đến 2025 của huyện</t>
  </si>
  <si>
    <t>Tỷ lệ học sinh hoàn thành cấp học so với MBC của huyện</t>
  </si>
  <si>
    <t>Tỷ lệ học sinh giảm thô theo Kế hoạch PTGD đến 2025 của huyện</t>
  </si>
  <si>
    <t>Tỷ lệ học sinh giảm thô so với MBC của huyện</t>
  </si>
  <si>
    <t>Duy trì kết quả PCGDTH mức độ 3</t>
  </si>
  <si>
    <t>Duy trì kết quả XMC mức độ 2</t>
  </si>
  <si>
    <t>Trẻ khuyết tật ở độ tuổi tiểu học được tiếp cận dịch vụ giáo dục theo Kế hoạch PTGD đến 2025 của huyện</t>
  </si>
  <si>
    <t>Trường học có dịch vụ hỗ trợ tâm lý học sinh theo Kế hoạch PTGD đến 2025 của huyện</t>
  </si>
  <si>
    <t>Học sinh cấp TH và THCS được đánh giá, xếp loại về thể lực theo quy định của Bộ GDĐT</t>
  </si>
  <si>
    <t>Học sinh phổ thông được phổ cập bơi so với MBC của huyện</t>
  </si>
  <si>
    <t>Tham gia các Giải thể thao học sinh trong năm học</t>
  </si>
  <si>
    <t>50% số môn</t>
  </si>
  <si>
    <t>Tỷ lệ Hiệu trưởng, Phó Hiệu trưởng,Tổ trưởng, Tổ phó chuyên môn  các trường TH, THCS là nữ</t>
  </si>
  <si>
    <t>≥ so với quy định</t>
  </si>
  <si>
    <t>Tỷ lệ HS có thẻ BHYT</t>
  </si>
  <si>
    <t>Liên đội được đánh giá cuối năm học mức “Liên đội Mạnh”</t>
  </si>
  <si>
    <t>Vi phạm về dạy thêm, học thêm</t>
  </si>
  <si>
    <t>UBND HUYỆN TÂN HỒNG</t>
  </si>
  <si>
    <t>CỘNG HÒA XÃ HỘI CHỦ NGHĨA VIỆT NAM</t>
  </si>
  <si>
    <t>PHÒNG GIÁO DỤC VÀ ĐÀO TẠO</t>
  </si>
  <si>
    <t>Độc lập - Tự do - Hạnh phúc</t>
  </si>
  <si>
    <t>Năm học 2023-2024</t>
  </si>
  <si>
    <t>Nguyễn Văn Mùi</t>
  </si>
  <si>
    <t>Đỗ Thị Bích Ngọc</t>
  </si>
  <si>
    <t>Trương Khắc Dũng</t>
  </si>
  <si>
    <t>Lê Công Luận</t>
  </si>
  <si>
    <t>Trịnh Hoàng Phi</t>
  </si>
  <si>
    <t>Nguyễn Minh Thuận</t>
  </si>
  <si>
    <t>%</t>
  </si>
  <si>
    <t>Kết quả</t>
  </si>
  <si>
    <t>Đạt KH PTGD + 1%</t>
  </si>
  <si>
    <t>Tổng số tiêu chi</t>
  </si>
  <si>
    <t>Hoàn thành nhiệm vụ</t>
  </si>
  <si>
    <t>Không hoàn thành nhiệm vụ</t>
  </si>
  <si>
    <t>Hoàn thành Xuất sắc</t>
  </si>
  <si>
    <t xml:space="preserve">Hoàn thành Tốt </t>
  </si>
  <si>
    <t xml:space="preserve">Hoàn thành Khá </t>
  </si>
  <si>
    <r>
      <t xml:space="preserve">đạt từ </t>
    </r>
    <r>
      <rPr>
        <b/>
        <sz val="12"/>
        <color rgb="FF000000"/>
        <rFont val="Times New Roman"/>
        <family val="1"/>
      </rPr>
      <t xml:space="preserve">90% </t>
    </r>
    <r>
      <rPr>
        <sz val="12"/>
        <color rgb="FF000000"/>
        <rFont val="Times New Roman"/>
        <family val="1"/>
      </rPr>
      <t>tiêu chí trở lên</t>
    </r>
  </si>
  <si>
    <r>
      <t xml:space="preserve">đạt từ </t>
    </r>
    <r>
      <rPr>
        <b/>
        <sz val="12"/>
        <color rgb="FF000000"/>
        <rFont val="Times New Roman"/>
        <family val="1"/>
      </rPr>
      <t xml:space="preserve">80% </t>
    </r>
    <r>
      <rPr>
        <sz val="12"/>
        <color rgb="FF000000"/>
        <rFont val="Times New Roman"/>
        <family val="1"/>
      </rPr>
      <t xml:space="preserve">tiêu chí đến </t>
    </r>
    <r>
      <rPr>
        <b/>
        <sz val="12"/>
        <color rgb="FF000000"/>
        <rFont val="Times New Roman"/>
        <family val="1"/>
      </rPr>
      <t xml:space="preserve">89% </t>
    </r>
    <r>
      <rPr>
        <sz val="12"/>
        <color rgb="FF000000"/>
        <rFont val="Times New Roman"/>
        <family val="1"/>
      </rPr>
      <t>tiêu chí</t>
    </r>
  </si>
  <si>
    <r>
      <t xml:space="preserve">đạt từ </t>
    </r>
    <r>
      <rPr>
        <b/>
        <sz val="12"/>
        <color rgb="FF000000"/>
        <rFont val="Times New Roman"/>
        <family val="1"/>
      </rPr>
      <t xml:space="preserve">70% </t>
    </r>
    <r>
      <rPr>
        <sz val="12"/>
        <color rgb="FF000000"/>
        <rFont val="Times New Roman"/>
        <family val="1"/>
      </rPr>
      <t xml:space="preserve">tiêu chí đến </t>
    </r>
    <r>
      <rPr>
        <b/>
        <sz val="12"/>
        <color rgb="FF000000"/>
        <rFont val="Times New Roman"/>
        <family val="1"/>
      </rPr>
      <t xml:space="preserve">79% </t>
    </r>
    <r>
      <rPr>
        <sz val="12"/>
        <color rgb="FF000000"/>
        <rFont val="Times New Roman"/>
        <family val="1"/>
      </rPr>
      <t>tiêu chí</t>
    </r>
  </si>
  <si>
    <r>
      <t xml:space="preserve">đạt từ </t>
    </r>
    <r>
      <rPr>
        <b/>
        <sz val="12"/>
        <color rgb="FF000000"/>
        <rFont val="Times New Roman"/>
        <family val="1"/>
      </rPr>
      <t xml:space="preserve">50% </t>
    </r>
    <r>
      <rPr>
        <sz val="12"/>
        <color rgb="FF000000"/>
        <rFont val="Times New Roman"/>
        <family val="1"/>
      </rPr>
      <t xml:space="preserve">tiêu chí đến </t>
    </r>
    <r>
      <rPr>
        <b/>
        <sz val="12"/>
        <color rgb="FF000000"/>
        <rFont val="Times New Roman"/>
        <family val="1"/>
      </rPr>
      <t xml:space="preserve">69% </t>
    </r>
    <r>
      <rPr>
        <sz val="12"/>
        <color rgb="FF000000"/>
        <rFont val="Times New Roman"/>
        <family val="1"/>
      </rPr>
      <t>tiêu chí</t>
    </r>
  </si>
  <si>
    <r>
      <t xml:space="preserve">đạt dưới </t>
    </r>
    <r>
      <rPr>
        <b/>
        <sz val="12"/>
        <color rgb="FF000000"/>
        <rFont val="Times New Roman"/>
        <family val="1"/>
      </rPr>
      <t xml:space="preserve">50% </t>
    </r>
    <r>
      <rPr>
        <sz val="12"/>
        <color rgb="FF000000"/>
        <rFont val="Times New Roman"/>
        <family val="1"/>
      </rPr>
      <t>tiêu chí</t>
    </r>
  </si>
  <si>
    <t>MBC Huyện</t>
  </si>
  <si>
    <t xml:space="preserve"> TH Nguyễn Huệ</t>
  </si>
  <si>
    <t xml:space="preserve"> TH Tân Công Chí 2</t>
  </si>
  <si>
    <t xml:space="preserve"> TH Giồng Găng</t>
  </si>
  <si>
    <t xml:space="preserve"> TH Tân Thành B2</t>
  </si>
  <si>
    <t xml:space="preserve"> TH Bình Phú</t>
  </si>
  <si>
    <t xml:space="preserve"> TH Tân Công Chí 1</t>
  </si>
  <si>
    <t xml:space="preserve"> TH Tân Thành B1</t>
  </si>
  <si>
    <t xml:space="preserve"> TH Trần Phú</t>
  </si>
  <si>
    <t xml:space="preserve"> TH Tân Hộ Cơ 2</t>
  </si>
  <si>
    <t xml:space="preserve"> TH Tân Thành A1</t>
  </si>
  <si>
    <t xml:space="preserve"> TH Tân Phước</t>
  </si>
  <si>
    <t xml:space="preserve"> TH Dinh Bà</t>
  </si>
  <si>
    <t xml:space="preserve"> TH Tân Thành A2</t>
  </si>
  <si>
    <t xml:space="preserve"> TH Thông Bình 2</t>
  </si>
  <si>
    <t xml:space="preserve"> TH Thông Bình 1</t>
  </si>
  <si>
    <t xml:space="preserve"> TH An Phước</t>
  </si>
  <si>
    <t>Người Thẩm định</t>
  </si>
  <si>
    <t xml:space="preserve"> TH-THCS Thống Nhất</t>
  </si>
  <si>
    <t xml:space="preserve"> TH-THCS Cả Găng</t>
  </si>
  <si>
    <t>BẢNG TỔNG HỢP THẨM ĐỊNH TIÊU CHÍ THI ĐUA CÁC TRƯỜNG</t>
  </si>
  <si>
    <t>Đạt /Không</t>
  </si>
  <si>
    <t>≥ 45</t>
  </si>
  <si>
    <t>≥ 40</t>
  </si>
  <si>
    <t>≥ 35</t>
  </si>
  <si>
    <t>≥ 25</t>
  </si>
  <si>
    <t>TỔNG SỐ TIÊU CHÍ ĐẠT ĐƯỢC</t>
  </si>
  <si>
    <t>PHỤ LỤC 02</t>
  </si>
  <si>
    <t>TH Tân Hộ Cơ 1</t>
  </si>
  <si>
    <t>Đúng</t>
  </si>
  <si>
    <t>Không đạt</t>
  </si>
  <si>
    <t>Xếp loại: LĐ mạnh</t>
  </si>
  <si>
    <t>Xếp loại: Xuất sắc</t>
  </si>
  <si>
    <t>Xếp loại: Tốt</t>
  </si>
  <si>
    <t>PL01</t>
  </si>
  <si>
    <t xml:space="preserve">Đơn vị </t>
  </si>
  <si>
    <t>HỌC SINH</t>
  </si>
  <si>
    <t>GIÁO VIÊN</t>
  </si>
  <si>
    <t>ĐIỂM THƯỞNG (Kèm minh chứng)</t>
  </si>
  <si>
    <t>CỘNG ĐIỂM THƯỞNG</t>
  </si>
  <si>
    <t>Lớp 1</t>
  </si>
  <si>
    <t>Toàn cấp</t>
  </si>
  <si>
    <t>Học sinh giảm thô</t>
  </si>
  <si>
    <t>Học 2 buổi/ngày</t>
  </si>
  <si>
    <t>Hoàn thành cấp học</t>
  </si>
  <si>
    <t>Hoàn thành Chương trình Tiểu học</t>
  </si>
  <si>
    <t>Hội thi trực tiếp</t>
  </si>
  <si>
    <t>Hội thi từ xa</t>
  </si>
  <si>
    <t>Chuẩn quốc gia</t>
  </si>
  <si>
    <t>XSĐ</t>
  </si>
  <si>
    <t>Chi bộ</t>
  </si>
  <si>
    <t>Công đoàn</t>
  </si>
  <si>
    <t>Liên đội</t>
  </si>
  <si>
    <t>Tổng số HS đã chốt với PGD</t>
  </si>
  <si>
    <t>Số đã huy động</t>
  </si>
  <si>
    <t>Tỷ lệ %</t>
  </si>
  <si>
    <t>Số đúng độ tuổi</t>
  </si>
  <si>
    <t>Chuyển đi trong năm</t>
  </si>
  <si>
    <t>Chuyển đến trong năm</t>
  </si>
  <si>
    <t>Số HS Cuối năm</t>
  </si>
  <si>
    <t>Tỷ lệ % giảm</t>
  </si>
  <si>
    <t>Số HS học 2b/ngày</t>
  </si>
  <si>
    <t>TS HS đầu cấp học</t>
  </si>
  <si>
    <t>HS hoàn thành cấp học</t>
  </si>
  <si>
    <t>Tỷ lệ</t>
  </si>
  <si>
    <t>HS đầu Lớp 5  khoá</t>
  </si>
  <si>
    <t xml:space="preserve">HS HTCTTH </t>
  </si>
  <si>
    <t>TS CBQL, GV, NV</t>
  </si>
  <si>
    <t>Số CBQL, GV</t>
  </si>
  <si>
    <t>Miễn nâng cao trình độ chuẩn đào tạo</t>
  </si>
  <si>
    <t>Số có bằng Đại học trở lên</t>
  </si>
  <si>
    <t xml:space="preserve">Tỷ lệ % </t>
  </si>
  <si>
    <t>Số đạt trình độ trên chuẩn</t>
  </si>
  <si>
    <t>Tỷ lệ % trên chuẩn</t>
  </si>
  <si>
    <t>Số CBQL, GV, NV là đảng viên</t>
  </si>
  <si>
    <t>Tỷ lệ % đảng viên</t>
  </si>
  <si>
    <t>Văn nghệ học đường</t>
  </si>
  <si>
    <t>Bơi lặn cứu đuối</t>
  </si>
  <si>
    <t>Ngày Hội giao lưu học sinh tiểu học</t>
  </si>
  <si>
    <t>Ngày Hội giao lưu Tỉnh</t>
  </si>
  <si>
    <t>Hùng biện tiếng Anh</t>
  </si>
  <si>
    <t>Hùng biện tiếng Anh Tỉnh</t>
  </si>
  <si>
    <t>Tin học trẻ</t>
  </si>
  <si>
    <t>Hội khỏe Phù Đổng Huyện</t>
  </si>
  <si>
    <t xml:space="preserve">Phụ trách Sao giỏi </t>
  </si>
  <si>
    <t>Cổng trường ATGT</t>
  </si>
  <si>
    <t>BHYT</t>
  </si>
  <si>
    <t>Mức độ</t>
  </si>
  <si>
    <t>Điểm</t>
  </si>
  <si>
    <t>XL</t>
  </si>
  <si>
    <t xml:space="preserve"> TH Tân Hộ Cơ 1</t>
  </si>
  <si>
    <t xml:space="preserve"> TH Tân Phước </t>
  </si>
  <si>
    <t>CỘNG</t>
  </si>
  <si>
    <t xml:space="preserve">Đạt giải </t>
  </si>
  <si>
    <t xml:space="preserve">Cấp huyện </t>
  </si>
  <si>
    <t xml:space="preserve">Cấp tỉnh </t>
  </si>
  <si>
    <t>Khu vực, Toàn quốc</t>
  </si>
  <si>
    <t xml:space="preserve">I </t>
  </si>
  <si>
    <t xml:space="preserve">II </t>
  </si>
  <si>
    <t>III</t>
  </si>
  <si>
    <t xml:space="preserve">Giải tập thể </t>
  </si>
  <si>
    <t>200% vòng huyện</t>
  </si>
  <si>
    <t>400% vòng huyện</t>
  </si>
  <si>
    <t xml:space="preserve">Cá nhân </t>
  </si>
  <si>
    <t>HỘI THI ĐƯỢC CHỌN CỬ THAM DỰ KHÔNG TÍNH ĐIỂM THƯỞNG</t>
  </si>
  <si>
    <t xml:space="preserve"> TH-THCS CẢ GĂNG</t>
  </si>
  <si>
    <t xml:space="preserve"> TH-THCS THỐNG NHẤT</t>
  </si>
  <si>
    <t>&gt;99</t>
  </si>
  <si>
    <t>&lt;0,3</t>
  </si>
  <si>
    <t>Tổng số tiêu chí đạt</t>
  </si>
  <si>
    <t>Xếp loại</t>
  </si>
  <si>
    <t>Tổng điểm thưởng</t>
  </si>
  <si>
    <t>&lt; 25</t>
  </si>
  <si>
    <t>Tỷ lệ trẻ đi học ĐĐT toàn cấp TH theo Kế hoạch PTGD đến 2025 của huyện</t>
  </si>
  <si>
    <t>Tỷ lệ trẻ đi học toàn cấp TH ĐĐT so với MBC của huyện</t>
  </si>
  <si>
    <t>Tỷ lệ trẻ 06 tuổi vào lớp 1 theo Kế hoạch PTGD đến 2025 của huyện</t>
  </si>
  <si>
    <t>Tỷ lệ trẻ 06 tuổi vào lớp 1 so với MBC của huyện</t>
  </si>
  <si>
    <r>
      <t xml:space="preserve">Xây dựng và triển khai thực hiện Kế hoạch bảo vệ bí mật nhà nước </t>
    </r>
    <r>
      <rPr>
        <i/>
        <sz val="12"/>
        <color theme="1"/>
        <rFont val="Times New Roman"/>
        <family val="1"/>
      </rPr>
      <t>(tại các trường MN, TH, THCS)</t>
    </r>
  </si>
  <si>
    <r>
      <t>Tỷ lệ GV có bằng ĐHSP trở lên theo Kế hoạch PTGD đến 2025 của huyện</t>
    </r>
    <r>
      <rPr>
        <vertAlign val="superscript"/>
        <sz val="12"/>
        <color theme="1"/>
        <rFont val="Times New Roman"/>
        <family val="1"/>
      </rPr>
      <t xml:space="preserve"> (3)</t>
    </r>
  </si>
  <si>
    <r>
      <t xml:space="preserve">Tỷ lệ nữ trong Quy hoạch cán bộ lãnh đạo quản lý </t>
    </r>
    <r>
      <rPr>
        <i/>
        <sz val="12"/>
        <color theme="1"/>
        <rFont val="Times New Roman"/>
        <family val="1"/>
      </rPr>
      <t xml:space="preserve">(Hiệu trưởng, Phó Hiệu trưởng) </t>
    </r>
    <r>
      <rPr>
        <sz val="12"/>
        <color theme="1"/>
        <rFont val="Times New Roman"/>
        <family val="1"/>
      </rPr>
      <t>giai đoạn 2021 – 2025</t>
    </r>
  </si>
  <si>
    <t>Tốt</t>
  </si>
  <si>
    <t>Xuất sắc</t>
  </si>
  <si>
    <t xml:space="preserve">Tốt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</si>
</sst>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27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sz val="12"/>
      <color theme="1"/>
      <name val="Times New Roman"/>
      <family val="1"/>
    </font>
    <font>
      <sz val="13"/>
      <color theme="1"/>
      <name val="Times New Roman"/>
      <family val="1"/>
    </font>
    <font>
      <b/>
      <sz val="12"/>
      <color theme="1"/>
      <name val="Times New Roman"/>
      <family val="1"/>
    </font>
    <font>
      <b/>
      <sz val="13"/>
      <color theme="1"/>
      <name val="Times New Roman"/>
      <family val="1"/>
    </font>
    <font>
      <b/>
      <i/>
      <sz val="12"/>
      <color theme="1"/>
      <name val="Times New Roman"/>
      <family val="1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b/>
      <sz val="14"/>
      <name val="Times New Roman"/>
      <family val="1"/>
    </font>
    <font>
      <b/>
      <sz val="13"/>
      <name val="Times New Roman"/>
      <family val="1"/>
    </font>
    <font>
      <sz val="13"/>
      <name val="Times New Roman"/>
      <family val="1"/>
    </font>
    <font>
      <sz val="14"/>
      <name val="Times New Roman"/>
      <family val="1"/>
    </font>
    <font>
      <b/>
      <sz val="14"/>
      <color rgb="FFFF0000"/>
      <name val="Times New Roman"/>
      <family val="1"/>
    </font>
    <font>
      <b/>
      <sz val="13"/>
      <color rgb="FFFF0000"/>
      <name val="Times New Roman"/>
      <family val="1"/>
    </font>
    <font>
      <b/>
      <sz val="14"/>
      <color rgb="FF000000"/>
      <name val="Times New Roman"/>
      <family val="1"/>
    </font>
    <font>
      <sz val="14"/>
      <color rgb="FF000000"/>
      <name val="Times New Roman"/>
      <family val="1"/>
    </font>
    <font>
      <sz val="14"/>
      <color rgb="FFFF0000"/>
      <name val="Times New Roman"/>
      <family val="1"/>
    </font>
    <font>
      <sz val="10"/>
      <name val="Arial"/>
      <family val="2"/>
    </font>
    <font>
      <sz val="12"/>
      <name val="Times New Roman"/>
      <family val="1"/>
    </font>
    <font>
      <i/>
      <sz val="12"/>
      <color theme="1"/>
      <name val="Times New Roman"/>
      <family val="1"/>
    </font>
    <font>
      <vertAlign val="superscript"/>
      <sz val="12"/>
      <color theme="1"/>
      <name val="Times New Roman"/>
      <family val="1"/>
    </font>
    <font>
      <b/>
      <sz val="12"/>
      <color rgb="FF0000CC"/>
      <name val="Times New Roman"/>
      <family val="1"/>
    </font>
    <font>
      <b/>
      <sz val="12"/>
      <color indexed="60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rgb="FFFFFF00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92D05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9" fontId="10" fillId="0" borderId="0" applyFont="0" applyFill="0" applyBorder="0" applyAlignment="0" applyProtection="0"/>
    <xf numFmtId="0" fontId="21" fillId="0" borderId="0"/>
  </cellStyleXfs>
  <cellXfs count="162">
    <xf numFmtId="0" fontId="0" fillId="0" borderId="0" xfId="0"/>
    <xf numFmtId="0" fontId="3" fillId="0" borderId="2" xfId="0" applyFont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 applyProtection="1">
      <alignment horizontal="justify" vertical="center" wrapText="1"/>
      <protection locked="0"/>
    </xf>
    <xf numFmtId="0" fontId="8" fillId="0" borderId="0" xfId="0" applyFont="1" applyProtection="1">
      <protection locked="0"/>
    </xf>
    <xf numFmtId="0" fontId="3" fillId="4" borderId="2" xfId="0" applyFont="1" applyFill="1" applyBorder="1" applyAlignment="1" applyProtection="1">
      <alignment horizontal="center" vertical="center" wrapText="1"/>
      <protection locked="0"/>
    </xf>
    <xf numFmtId="0" fontId="5" fillId="5" borderId="9" xfId="0" applyFont="1" applyFill="1" applyBorder="1" applyAlignment="1" applyProtection="1">
      <alignment horizontal="center" vertical="center" wrapText="1"/>
      <protection locked="0"/>
    </xf>
    <xf numFmtId="0" fontId="5" fillId="5" borderId="7" xfId="0" applyFont="1" applyFill="1" applyBorder="1" applyAlignment="1" applyProtection="1">
      <alignment horizontal="center" vertical="center" wrapText="1"/>
      <protection locked="0"/>
    </xf>
    <xf numFmtId="0" fontId="5" fillId="5" borderId="3" xfId="0" applyFont="1" applyFill="1" applyBorder="1" applyAlignment="1" applyProtection="1">
      <alignment horizontal="center" vertical="center" wrapText="1"/>
      <protection locked="0"/>
    </xf>
    <xf numFmtId="0" fontId="3" fillId="5" borderId="2" xfId="0" applyFont="1" applyFill="1" applyBorder="1" applyAlignment="1" applyProtection="1">
      <alignment horizontal="center" vertical="center" wrapText="1"/>
      <protection locked="0"/>
    </xf>
    <xf numFmtId="0" fontId="5" fillId="5" borderId="2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7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justify" vertical="center" wrapText="1"/>
      <protection locked="0"/>
    </xf>
    <xf numFmtId="0" fontId="3" fillId="6" borderId="2" xfId="0" applyFont="1" applyFill="1" applyBorder="1" applyAlignment="1" applyProtection="1">
      <alignment horizontal="right" vertical="center"/>
      <protection locked="0"/>
    </xf>
    <xf numFmtId="0" fontId="3" fillId="6" borderId="2" xfId="0" applyFont="1" applyFill="1" applyBorder="1" applyAlignment="1" applyProtection="1">
      <alignment horizontal="right"/>
      <protection locked="0"/>
    </xf>
    <xf numFmtId="0" fontId="3" fillId="4" borderId="2" xfId="0" applyFont="1" applyFill="1" applyBorder="1" applyAlignment="1" applyProtection="1">
      <alignment horizontal="right" vertical="center"/>
      <protection locked="0"/>
    </xf>
    <xf numFmtId="0" fontId="3" fillId="6" borderId="2" xfId="0" applyFont="1" applyFill="1" applyBorder="1" applyAlignment="1" applyProtection="1">
      <alignment horizontal="right" vertical="top"/>
      <protection locked="0"/>
    </xf>
    <xf numFmtId="9" fontId="3" fillId="6" borderId="2" xfId="0" applyNumberFormat="1" applyFont="1" applyFill="1" applyBorder="1" applyAlignment="1" applyProtection="1">
      <alignment horizontal="center" vertical="center"/>
      <protection locked="0"/>
    </xf>
    <xf numFmtId="10" fontId="3" fillId="6" borderId="2" xfId="0" applyNumberFormat="1" applyFont="1" applyFill="1" applyBorder="1" applyAlignment="1" applyProtection="1">
      <alignment horizontal="center" vertical="center"/>
      <protection locked="0"/>
    </xf>
    <xf numFmtId="0" fontId="3" fillId="6" borderId="2" xfId="0" applyFont="1" applyFill="1" applyBorder="1" applyAlignment="1" applyProtection="1">
      <alignment horizontal="center" vertical="center"/>
      <protection locked="0"/>
    </xf>
    <xf numFmtId="0" fontId="3" fillId="4" borderId="2" xfId="0" applyFont="1" applyFill="1" applyBorder="1" applyAlignment="1" applyProtection="1">
      <alignment horizontal="center" vertical="center"/>
      <protection locked="0"/>
    </xf>
    <xf numFmtId="2" fontId="3" fillId="6" borderId="2" xfId="0" applyNumberFormat="1" applyFont="1" applyFill="1" applyBorder="1" applyAlignment="1" applyProtection="1">
      <alignment horizontal="right" vertical="center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/>
      <protection locked="0"/>
    </xf>
    <xf numFmtId="0" fontId="4" fillId="0" borderId="0" xfId="0" applyFont="1" applyProtection="1">
      <protection locked="0"/>
    </xf>
    <xf numFmtId="0" fontId="2" fillId="6" borderId="0" xfId="0" applyFont="1" applyFill="1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6" fillId="0" borderId="0" xfId="0" applyFont="1" applyAlignment="1" applyProtection="1">
      <alignment horizontal="center"/>
      <protection locked="0"/>
    </xf>
    <xf numFmtId="0" fontId="12" fillId="6" borderId="2" xfId="0" applyFont="1" applyFill="1" applyBorder="1" applyAlignment="1" applyProtection="1">
      <alignment horizontal="center" vertical="center" wrapText="1"/>
      <protection locked="0"/>
    </xf>
    <xf numFmtId="0" fontId="12" fillId="0" borderId="2" xfId="0" applyFont="1" applyBorder="1" applyAlignment="1" applyProtection="1">
      <alignment horizontal="center" vertical="center" wrapText="1"/>
      <protection locked="0"/>
    </xf>
    <xf numFmtId="0" fontId="14" fillId="0" borderId="2" xfId="0" applyFont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14" fillId="0" borderId="5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15" fillId="0" borderId="2" xfId="0" applyFont="1" applyBorder="1" applyAlignment="1" applyProtection="1">
      <alignment horizontal="center" vertical="center" wrapText="1"/>
      <protection locked="0"/>
    </xf>
    <xf numFmtId="0" fontId="15" fillId="6" borderId="2" xfId="0" applyFont="1" applyFill="1" applyBorder="1" applyAlignment="1" applyProtection="1">
      <alignment horizontal="center" vertical="center" wrapText="1"/>
      <protection locked="0"/>
    </xf>
    <xf numFmtId="0" fontId="12" fillId="0" borderId="3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14" fillId="0" borderId="9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Protection="1">
      <protection locked="0"/>
    </xf>
    <xf numFmtId="0" fontId="15" fillId="0" borderId="2" xfId="0" applyFont="1" applyBorder="1" applyAlignment="1" applyProtection="1">
      <alignment vertical="center"/>
      <protection locked="0"/>
    </xf>
    <xf numFmtId="0" fontId="4" fillId="0" borderId="16" xfId="0" applyFont="1" applyBorder="1" applyAlignment="1" applyProtection="1">
      <alignment horizontal="left" vertical="center" wrapText="1"/>
      <protection locked="0"/>
    </xf>
    <xf numFmtId="0" fontId="4" fillId="0" borderId="17" xfId="0" applyFont="1" applyBorder="1" applyAlignment="1" applyProtection="1">
      <alignment horizontal="left" vertical="center" wrapText="1"/>
      <protection locked="0"/>
    </xf>
    <xf numFmtId="0" fontId="4" fillId="6" borderId="2" xfId="0" applyFont="1" applyFill="1" applyBorder="1" applyProtection="1"/>
    <xf numFmtId="0" fontId="4" fillId="6" borderId="2" xfId="0" applyFont="1" applyFill="1" applyBorder="1" applyAlignment="1" applyProtection="1">
      <alignment horizontal="center" vertical="center" wrapText="1"/>
      <protection locked="0"/>
    </xf>
    <xf numFmtId="0" fontId="4" fillId="6" borderId="2" xfId="0" applyFont="1" applyFill="1" applyBorder="1" applyAlignment="1" applyProtection="1">
      <alignment vertical="center"/>
      <protection locked="0"/>
    </xf>
    <xf numFmtId="2" fontId="4" fillId="6" borderId="2" xfId="0" applyNumberFormat="1" applyFont="1" applyFill="1" applyBorder="1" applyProtection="1"/>
    <xf numFmtId="0" fontId="4" fillId="6" borderId="2" xfId="0" applyFont="1" applyFill="1" applyBorder="1" applyProtection="1">
      <protection locked="0"/>
    </xf>
    <xf numFmtId="0" fontId="4" fillId="6" borderId="2" xfId="0" applyFont="1" applyFill="1" applyBorder="1" applyAlignment="1" applyProtection="1">
      <alignment vertical="center"/>
    </xf>
    <xf numFmtId="0" fontId="4" fillId="6" borderId="2" xfId="0" applyFont="1" applyFill="1" applyBorder="1" applyAlignment="1" applyProtection="1">
      <alignment horizontal="right"/>
      <protection locked="0"/>
    </xf>
    <xf numFmtId="0" fontId="4" fillId="8" borderId="2" xfId="0" applyFont="1" applyFill="1" applyBorder="1" applyAlignment="1" applyProtection="1">
      <alignment horizontal="center"/>
      <protection locked="0"/>
    </xf>
    <xf numFmtId="0" fontId="4" fillId="6" borderId="2" xfId="0" applyFont="1" applyFill="1" applyBorder="1" applyAlignment="1" applyProtection="1">
      <alignment horizontal="center" vertical="center"/>
      <protection locked="0"/>
    </xf>
    <xf numFmtId="0" fontId="2" fillId="6" borderId="2" xfId="0" applyFont="1" applyFill="1" applyBorder="1" applyAlignment="1" applyProtection="1">
      <alignment vertical="center"/>
      <protection locked="0"/>
    </xf>
    <xf numFmtId="0" fontId="2" fillId="6" borderId="2" xfId="0" applyFont="1" applyFill="1" applyBorder="1" applyProtection="1"/>
    <xf numFmtId="0" fontId="2" fillId="6" borderId="2" xfId="0" applyFont="1" applyFill="1" applyBorder="1" applyProtection="1">
      <protection locked="0"/>
    </xf>
    <xf numFmtId="2" fontId="2" fillId="6" borderId="2" xfId="1" applyNumberFormat="1" applyFont="1" applyFill="1" applyBorder="1" applyProtection="1"/>
    <xf numFmtId="2" fontId="2" fillId="4" borderId="2" xfId="1" applyNumberFormat="1" applyFont="1" applyFill="1" applyBorder="1" applyProtection="1"/>
    <xf numFmtId="0" fontId="2" fillId="4" borderId="2" xfId="0" applyFont="1" applyFill="1" applyBorder="1" applyProtection="1"/>
    <xf numFmtId="0" fontId="1" fillId="9" borderId="2" xfId="0" applyFont="1" applyFill="1" applyBorder="1" applyProtection="1">
      <protection locked="0"/>
    </xf>
    <xf numFmtId="2" fontId="4" fillId="4" borderId="2" xfId="0" applyNumberFormat="1" applyFont="1" applyFill="1" applyBorder="1" applyProtection="1"/>
    <xf numFmtId="0" fontId="4" fillId="8" borderId="2" xfId="0" applyFont="1" applyFill="1" applyBorder="1" applyAlignment="1" applyProtection="1">
      <alignment horizontal="center" vertical="center"/>
      <protection locked="0"/>
    </xf>
    <xf numFmtId="0" fontId="4" fillId="10" borderId="2" xfId="0" applyFont="1" applyFill="1" applyBorder="1" applyAlignment="1" applyProtection="1">
      <alignment horizontal="center" vertical="center"/>
      <protection locked="0"/>
    </xf>
    <xf numFmtId="10" fontId="2" fillId="6" borderId="2" xfId="1" applyNumberFormat="1" applyFont="1" applyFill="1" applyBorder="1" applyProtection="1"/>
    <xf numFmtId="0" fontId="17" fillId="11" borderId="12" xfId="0" applyFont="1" applyFill="1" applyBorder="1" applyAlignment="1" applyProtection="1">
      <protection locked="0"/>
    </xf>
    <xf numFmtId="1" fontId="17" fillId="11" borderId="12" xfId="1" applyNumberFormat="1" applyFont="1" applyFill="1" applyBorder="1" applyAlignment="1" applyProtection="1">
      <protection locked="0"/>
    </xf>
    <xf numFmtId="2" fontId="17" fillId="11" borderId="12" xfId="1" applyNumberFormat="1" applyFont="1" applyFill="1" applyBorder="1" applyAlignment="1" applyProtection="1">
      <protection locked="0"/>
    </xf>
    <xf numFmtId="0" fontId="16" fillId="11" borderId="12" xfId="0" applyFont="1" applyFill="1" applyBorder="1" applyAlignment="1" applyProtection="1">
      <protection locked="0"/>
    </xf>
    <xf numFmtId="2" fontId="16" fillId="11" borderId="12" xfId="1" applyNumberFormat="1" applyFont="1" applyFill="1" applyBorder="1" applyAlignment="1" applyProtection="1">
      <protection locked="0"/>
    </xf>
    <xf numFmtId="0" fontId="18" fillId="0" borderId="2" xfId="0" applyFont="1" applyBorder="1" applyAlignment="1" applyProtection="1">
      <alignment horizontal="center" vertical="center" wrapText="1"/>
      <protection locked="0"/>
    </xf>
    <xf numFmtId="0" fontId="19" fillId="0" borderId="2" xfId="0" applyFont="1" applyBorder="1" applyAlignment="1" applyProtection="1">
      <alignment horizontal="center" vertical="center" wrapText="1"/>
      <protection locked="0"/>
    </xf>
    <xf numFmtId="0" fontId="19" fillId="0" borderId="2" xfId="0" applyFont="1" applyBorder="1" applyAlignment="1" applyProtection="1">
      <alignment vertical="center" wrapText="1"/>
      <protection locked="0"/>
    </xf>
    <xf numFmtId="0" fontId="18" fillId="0" borderId="2" xfId="0" applyFont="1" applyBorder="1" applyAlignment="1" applyProtection="1">
      <alignment vertical="center" wrapText="1"/>
      <protection locked="0"/>
    </xf>
    <xf numFmtId="10" fontId="3" fillId="4" borderId="2" xfId="0" applyNumberFormat="1" applyFont="1" applyFill="1" applyBorder="1" applyAlignment="1" applyProtection="1">
      <alignment horizontal="center" vertical="center"/>
      <protection locked="0"/>
    </xf>
    <xf numFmtId="0" fontId="22" fillId="0" borderId="2" xfId="0" applyFont="1" applyBorder="1" applyAlignment="1" applyProtection="1">
      <alignment horizontal="center" vertical="center" wrapText="1"/>
      <protection locked="0"/>
    </xf>
    <xf numFmtId="0" fontId="0" fillId="4" borderId="3" xfId="0" applyFill="1" applyBorder="1" applyProtection="1"/>
    <xf numFmtId="0" fontId="0" fillId="6" borderId="3" xfId="0" applyFill="1" applyBorder="1" applyProtection="1"/>
    <xf numFmtId="0" fontId="5" fillId="0" borderId="0" xfId="0" applyFont="1" applyAlignment="1" applyProtection="1">
      <alignment horizontal="center" vertical="center" wrapText="1"/>
      <protection locked="0"/>
    </xf>
    <xf numFmtId="2" fontId="3" fillId="6" borderId="2" xfId="0" applyNumberFormat="1" applyFont="1" applyFill="1" applyBorder="1" applyAlignment="1" applyProtection="1">
      <alignment horizontal="center" vertical="center" wrapText="1"/>
      <protection locked="0"/>
    </xf>
    <xf numFmtId="2" fontId="7" fillId="6" borderId="2" xfId="0" applyNumberFormat="1" applyFont="1" applyFill="1" applyBorder="1" applyAlignment="1" applyProtection="1">
      <alignment horizontal="center" vertical="center" wrapText="1"/>
      <protection locked="0"/>
    </xf>
    <xf numFmtId="2" fontId="3" fillId="6" borderId="2" xfId="0" applyNumberFormat="1" applyFont="1" applyFill="1" applyBorder="1" applyAlignment="1" applyProtection="1">
      <alignment horizontal="justify" vertical="center" wrapText="1"/>
      <protection locked="0"/>
    </xf>
    <xf numFmtId="2" fontId="3" fillId="6" borderId="2" xfId="0" applyNumberFormat="1" applyFont="1" applyFill="1" applyBorder="1" applyAlignment="1" applyProtection="1">
      <alignment horizontal="right" vertical="center"/>
      <protection locked="0"/>
    </xf>
    <xf numFmtId="2" fontId="3" fillId="6" borderId="2" xfId="0" applyNumberFormat="1" applyFont="1" applyFill="1" applyBorder="1" applyAlignment="1" applyProtection="1">
      <alignment horizontal="center" vertical="center"/>
      <protection locked="0"/>
    </xf>
    <xf numFmtId="2" fontId="3" fillId="6" borderId="2" xfId="0" applyNumberFormat="1" applyFont="1" applyFill="1" applyBorder="1" applyAlignment="1" applyProtection="1">
      <alignment horizontal="right"/>
      <protection locked="0"/>
    </xf>
    <xf numFmtId="2" fontId="3" fillId="4" borderId="2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Protection="1"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/>
      <protection locked="0"/>
    </xf>
    <xf numFmtId="0" fontId="3" fillId="6" borderId="0" xfId="0" applyFont="1" applyFill="1" applyProtection="1">
      <protection locked="0"/>
    </xf>
    <xf numFmtId="9" fontId="3" fillId="6" borderId="2" xfId="0" applyNumberFormat="1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Protection="1">
      <protection locked="0"/>
    </xf>
    <xf numFmtId="0" fontId="3" fillId="6" borderId="2" xfId="0" applyFont="1" applyFill="1" applyBorder="1" applyAlignment="1" applyProtection="1">
      <alignment horizontal="center"/>
      <protection locked="0"/>
    </xf>
    <xf numFmtId="2" fontId="3" fillId="6" borderId="0" xfId="0" applyNumberFormat="1" applyFont="1" applyFill="1" applyProtection="1">
      <protection locked="0"/>
    </xf>
    <xf numFmtId="0" fontId="25" fillId="3" borderId="2" xfId="0" applyFont="1" applyFill="1" applyBorder="1" applyAlignment="1" applyProtection="1">
      <alignment horizontal="center"/>
    </xf>
    <xf numFmtId="0" fontId="7" fillId="0" borderId="0" xfId="0" applyFont="1" applyProtection="1">
      <protection locked="0"/>
    </xf>
    <xf numFmtId="164" fontId="3" fillId="0" borderId="0" xfId="1" applyNumberFormat="1" applyFont="1" applyProtection="1"/>
    <xf numFmtId="0" fontId="3" fillId="11" borderId="2" xfId="0" applyFont="1" applyFill="1" applyBorder="1" applyAlignment="1" applyProtection="1">
      <alignment horizontal="center" vertical="center"/>
      <protection locked="0"/>
    </xf>
    <xf numFmtId="9" fontId="3" fillId="4" borderId="2" xfId="0" applyNumberFormat="1" applyFont="1" applyFill="1" applyBorder="1" applyAlignment="1" applyProtection="1">
      <alignment horizontal="center" vertical="center"/>
      <protection locked="0"/>
    </xf>
    <xf numFmtId="0" fontId="2" fillId="11" borderId="2" xfId="0" applyFont="1" applyFill="1" applyBorder="1" applyProtection="1">
      <protection locked="0"/>
    </xf>
    <xf numFmtId="2" fontId="3" fillId="4" borderId="2" xfId="0" applyNumberFormat="1" applyFont="1" applyFill="1" applyBorder="1" applyAlignment="1" applyProtection="1">
      <alignment horizontal="center" vertical="center" wrapText="1"/>
      <protection locked="0"/>
    </xf>
    <xf numFmtId="2" fontId="7" fillId="4" borderId="2" xfId="0" applyNumberFormat="1" applyFont="1" applyFill="1" applyBorder="1" applyAlignment="1" applyProtection="1">
      <alignment horizontal="center" vertical="center" wrapText="1"/>
      <protection locked="0"/>
    </xf>
    <xf numFmtId="2" fontId="3" fillId="4" borderId="2" xfId="0" applyNumberFormat="1" applyFont="1" applyFill="1" applyBorder="1" applyAlignment="1" applyProtection="1">
      <alignment horizontal="justify" vertical="center" wrapText="1"/>
      <protection locked="0"/>
    </xf>
    <xf numFmtId="2" fontId="3" fillId="4" borderId="2" xfId="0" applyNumberFormat="1" applyFont="1" applyFill="1" applyBorder="1" applyAlignment="1" applyProtection="1">
      <alignment horizontal="right" vertical="center"/>
      <protection locked="0"/>
    </xf>
    <xf numFmtId="2" fontId="3" fillId="4" borderId="2" xfId="0" applyNumberFormat="1" applyFont="1" applyFill="1" applyBorder="1" applyAlignment="1" applyProtection="1">
      <alignment horizontal="right"/>
      <protection locked="0"/>
    </xf>
    <xf numFmtId="2" fontId="3" fillId="4" borderId="0" xfId="0" applyNumberFormat="1" applyFont="1" applyFill="1" applyProtection="1">
      <protection locked="0"/>
    </xf>
    <xf numFmtId="2" fontId="4" fillId="11" borderId="2" xfId="0" applyNumberFormat="1" applyFont="1" applyFill="1" applyBorder="1" applyProtection="1"/>
    <xf numFmtId="0" fontId="5" fillId="0" borderId="0" xfId="0" applyFont="1" applyAlignment="1" applyProtection="1">
      <alignment horizontal="center"/>
      <protection locked="0"/>
    </xf>
    <xf numFmtId="0" fontId="11" fillId="0" borderId="3" xfId="0" applyFont="1" applyBorder="1" applyAlignment="1" applyProtection="1">
      <alignment horizontal="center" vertical="center" wrapText="1"/>
      <protection locked="0"/>
    </xf>
    <xf numFmtId="0" fontId="22" fillId="6" borderId="2" xfId="0" applyFont="1" applyFill="1" applyBorder="1" applyAlignment="1" applyProtection="1">
      <alignment vertical="center"/>
      <protection locked="0"/>
    </xf>
    <xf numFmtId="2" fontId="3" fillId="6" borderId="2" xfId="0" applyNumberFormat="1" applyFont="1" applyFill="1" applyBorder="1" applyProtection="1"/>
    <xf numFmtId="1" fontId="26" fillId="7" borderId="2" xfId="2" applyNumberFormat="1" applyFont="1" applyFill="1" applyBorder="1" applyAlignment="1">
      <alignment horizontal="center" vertical="center" wrapText="1"/>
    </xf>
    <xf numFmtId="0" fontId="3" fillId="0" borderId="2" xfId="0" applyFont="1" applyBorder="1" applyProtection="1">
      <protection locked="0"/>
    </xf>
    <xf numFmtId="0" fontId="22" fillId="0" borderId="2" xfId="0" applyFont="1" applyBorder="1" applyAlignment="1" applyProtection="1">
      <alignment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5" fillId="2" borderId="2" xfId="0" applyFont="1" applyFill="1" applyBorder="1" applyAlignment="1" applyProtection="1">
      <alignment horizontal="center" vertical="center" wrapText="1"/>
      <protection locked="0"/>
    </xf>
    <xf numFmtId="0" fontId="5" fillId="0" borderId="10" xfId="0" applyFont="1" applyBorder="1" applyAlignment="1" applyProtection="1">
      <alignment horizontal="center" vertical="center" wrapText="1"/>
      <protection locked="0"/>
    </xf>
    <xf numFmtId="0" fontId="5" fillId="0" borderId="8" xfId="0" applyFont="1" applyBorder="1" applyAlignment="1" applyProtection="1">
      <alignment horizontal="center" vertical="center" wrapText="1"/>
      <protection locked="0"/>
    </xf>
    <xf numFmtId="0" fontId="5" fillId="0" borderId="9" xfId="0" applyFont="1" applyBorder="1" applyAlignment="1" applyProtection="1">
      <alignment horizontal="center" vertical="center" wrapText="1"/>
      <protection locked="0"/>
    </xf>
    <xf numFmtId="0" fontId="5" fillId="0" borderId="7" xfId="0" applyFont="1" applyBorder="1" applyAlignment="1" applyProtection="1">
      <alignment horizontal="center" vertical="center" wrapText="1"/>
      <protection locked="0"/>
    </xf>
    <xf numFmtId="0" fontId="11" fillId="0" borderId="5" xfId="0" applyFont="1" applyBorder="1" applyAlignment="1" applyProtection="1">
      <alignment horizontal="center"/>
      <protection locked="0"/>
    </xf>
    <xf numFmtId="0" fontId="11" fillId="0" borderId="6" xfId="0" applyFont="1" applyBorder="1" applyAlignment="1" applyProtection="1">
      <alignment horizontal="center"/>
      <protection locked="0"/>
    </xf>
    <xf numFmtId="0" fontId="5" fillId="3" borderId="12" xfId="0" applyFont="1" applyFill="1" applyBorder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5" fillId="0" borderId="11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11" fillId="0" borderId="2" xfId="0" applyFont="1" applyBorder="1" applyAlignment="1" applyProtection="1">
      <alignment horizontal="center"/>
      <protection locked="0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6" fillId="7" borderId="0" xfId="0" applyFont="1" applyFill="1" applyAlignment="1" applyProtection="1">
      <alignment horizontal="center"/>
      <protection locked="0"/>
    </xf>
    <xf numFmtId="0" fontId="12" fillId="0" borderId="1" xfId="0" applyFont="1" applyBorder="1" applyAlignment="1" applyProtection="1">
      <alignment horizontal="center" vertical="center" wrapText="1"/>
      <protection locked="0"/>
    </xf>
    <xf numFmtId="0" fontId="12" fillId="0" borderId="4" xfId="0" applyFont="1" applyBorder="1" applyAlignment="1" applyProtection="1">
      <alignment horizontal="center" vertical="center" wrapText="1"/>
      <protection locked="0"/>
    </xf>
    <xf numFmtId="0" fontId="12" fillId="0" borderId="3" xfId="0" applyFont="1" applyBorder="1" applyAlignment="1" applyProtection="1">
      <alignment horizontal="center" vertical="center" wrapText="1"/>
      <protection locked="0"/>
    </xf>
    <xf numFmtId="0" fontId="12" fillId="0" borderId="5" xfId="0" applyFont="1" applyBorder="1" applyAlignment="1" applyProtection="1">
      <alignment horizontal="center" vertical="center" wrapText="1"/>
      <protection locked="0"/>
    </xf>
    <xf numFmtId="0" fontId="12" fillId="0" borderId="13" xfId="0" applyFont="1" applyBorder="1" applyAlignment="1" applyProtection="1">
      <alignment horizontal="center" vertical="center" wrapText="1"/>
      <protection locked="0"/>
    </xf>
    <xf numFmtId="0" fontId="12" fillId="0" borderId="10" xfId="0" applyFont="1" applyBorder="1" applyAlignment="1" applyProtection="1">
      <alignment horizontal="center" vertical="center" wrapText="1"/>
      <protection locked="0"/>
    </xf>
    <xf numFmtId="0" fontId="12" fillId="0" borderId="12" xfId="0" applyFont="1" applyBorder="1" applyAlignment="1" applyProtection="1">
      <alignment horizontal="center" vertical="center" wrapText="1"/>
      <protection locked="0"/>
    </xf>
    <xf numFmtId="0" fontId="12" fillId="0" borderId="8" xfId="0" applyFont="1" applyBorder="1" applyAlignment="1" applyProtection="1">
      <alignment horizontal="center" vertical="center" wrapText="1"/>
      <protection locked="0"/>
    </xf>
    <xf numFmtId="0" fontId="12" fillId="0" borderId="9" xfId="0" applyFont="1" applyBorder="1" applyAlignment="1" applyProtection="1">
      <alignment horizontal="center" vertical="center" wrapText="1"/>
      <protection locked="0"/>
    </xf>
    <xf numFmtId="0" fontId="12" fillId="0" borderId="11" xfId="0" applyFont="1" applyBorder="1" applyAlignment="1" applyProtection="1">
      <alignment horizontal="center" vertical="center" wrapText="1"/>
      <protection locked="0"/>
    </xf>
    <xf numFmtId="0" fontId="12" fillId="0" borderId="7" xfId="0" applyFont="1" applyBorder="1" applyAlignment="1" applyProtection="1">
      <alignment horizontal="center" vertical="center" wrapText="1"/>
      <protection locked="0"/>
    </xf>
    <xf numFmtId="0" fontId="13" fillId="0" borderId="14" xfId="0" applyFont="1" applyBorder="1" applyAlignment="1" applyProtection="1">
      <alignment horizontal="center" vertical="center" wrapText="1"/>
      <protection locked="0"/>
    </xf>
    <xf numFmtId="0" fontId="13" fillId="0" borderId="0" xfId="0" applyFont="1" applyBorder="1" applyAlignment="1" applyProtection="1">
      <alignment horizontal="center" vertical="center" wrapText="1"/>
      <protection locked="0"/>
    </xf>
    <xf numFmtId="0" fontId="13" fillId="0" borderId="15" xfId="0" applyFont="1" applyBorder="1" applyAlignment="1" applyProtection="1">
      <alignment horizontal="center" vertical="center" wrapText="1"/>
      <protection locked="0"/>
    </xf>
    <xf numFmtId="0" fontId="13" fillId="0" borderId="9" xfId="0" applyFont="1" applyBorder="1" applyAlignment="1" applyProtection="1">
      <alignment horizontal="center" vertical="center" wrapText="1"/>
      <protection locked="0"/>
    </xf>
    <xf numFmtId="0" fontId="13" fillId="0" borderId="11" xfId="0" applyFont="1" applyBorder="1" applyAlignment="1" applyProtection="1">
      <alignment horizontal="center" vertical="center" wrapText="1"/>
      <protection locked="0"/>
    </xf>
    <xf numFmtId="0" fontId="13" fillId="0" borderId="7" xfId="0" applyFont="1" applyBorder="1" applyAlignment="1" applyProtection="1">
      <alignment horizontal="center" vertical="center" wrapText="1"/>
      <protection locked="0"/>
    </xf>
    <xf numFmtId="0" fontId="12" fillId="6" borderId="5" xfId="0" applyFont="1" applyFill="1" applyBorder="1" applyAlignment="1" applyProtection="1">
      <alignment horizontal="center" vertical="center" wrapText="1"/>
      <protection locked="0"/>
    </xf>
    <xf numFmtId="0" fontId="12" fillId="6" borderId="13" xfId="0" applyFont="1" applyFill="1" applyBorder="1" applyAlignment="1" applyProtection="1">
      <alignment horizontal="center" vertical="center" wrapText="1"/>
      <protection locked="0"/>
    </xf>
    <xf numFmtId="0" fontId="12" fillId="6" borderId="6" xfId="0" applyFont="1" applyFill="1" applyBorder="1" applyAlignment="1" applyProtection="1">
      <alignment horizontal="center" vertical="center" wrapText="1"/>
      <protection locked="0"/>
    </xf>
    <xf numFmtId="0" fontId="12" fillId="0" borderId="2" xfId="0" applyFont="1" applyBorder="1" applyAlignment="1" applyProtection="1">
      <alignment horizontal="center" vertical="center" wrapText="1"/>
      <protection locked="0"/>
    </xf>
    <xf numFmtId="0" fontId="20" fillId="4" borderId="12" xfId="0" applyFont="1" applyFill="1" applyBorder="1" applyAlignment="1" applyProtection="1">
      <alignment horizontal="center"/>
      <protection locked="0"/>
    </xf>
    <xf numFmtId="0" fontId="16" fillId="11" borderId="12" xfId="0" applyFont="1" applyFill="1" applyBorder="1" applyAlignment="1" applyProtection="1">
      <alignment horizontal="center"/>
      <protection locked="0"/>
    </xf>
    <xf numFmtId="0" fontId="18" fillId="0" borderId="2" xfId="0" applyFont="1" applyBorder="1" applyAlignment="1" applyProtection="1">
      <alignment horizontal="center" vertical="center" wrapText="1"/>
      <protection locked="0"/>
    </xf>
    <xf numFmtId="0" fontId="18" fillId="0" borderId="5" xfId="0" applyFont="1" applyBorder="1" applyAlignment="1" applyProtection="1">
      <alignment horizontal="center" vertical="center" wrapText="1"/>
      <protection locked="0"/>
    </xf>
    <xf numFmtId="0" fontId="18" fillId="0" borderId="6" xfId="0" applyFont="1" applyBorder="1" applyAlignment="1" applyProtection="1">
      <alignment horizontal="center" vertical="center" wrapText="1"/>
      <protection locked="0"/>
    </xf>
    <xf numFmtId="0" fontId="19" fillId="0" borderId="2" xfId="0" applyFont="1" applyBorder="1" applyAlignment="1" applyProtection="1">
      <alignment horizontal="center" vertical="center" wrapText="1"/>
      <protection locked="0"/>
    </xf>
    <xf numFmtId="0" fontId="5" fillId="7" borderId="0" xfId="0" applyFont="1" applyFill="1" applyAlignment="1" applyProtection="1">
      <alignment horizontal="center"/>
      <protection locked="0"/>
    </xf>
  </cellXfs>
  <cellStyles count="3">
    <cellStyle name="Normal" xfId="0" builtinId="0"/>
    <cellStyle name="Normal 3" xfId="2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289560</xdr:colOff>
      <xdr:row>2</xdr:row>
      <xdr:rowOff>15240</xdr:rowOff>
    </xdr:from>
    <xdr:to>
      <xdr:col>2</xdr:col>
      <xdr:colOff>1285875</xdr:colOff>
      <xdr:row>2</xdr:row>
      <xdr:rowOff>17145</xdr:rowOff>
    </xdr:to>
    <xdr:grpSp>
      <xdr:nvGrpSpPr>
        <xdr:cNvPr id="2" name="Group 1"/>
        <xdr:cNvGrpSpPr>
          <a:grpSpLocks/>
        </xdr:cNvGrpSpPr>
      </xdr:nvGrpSpPr>
      <xdr:grpSpPr>
        <a:xfrm>
          <a:off x="998551" y="492318"/>
          <a:ext cx="996315" cy="1905"/>
          <a:chOff x="0" y="0"/>
          <a:chExt cx="1232535" cy="9525"/>
        </a:xfrm>
      </xdr:grpSpPr>
      <xdr:sp macro="" textlink="">
        <xdr:nvSpPr>
          <xdr:cNvPr id="3" name="Graphic 11"/>
          <xdr:cNvSpPr/>
        </xdr:nvSpPr>
        <xdr:spPr>
          <a:xfrm>
            <a:off x="0" y="4572"/>
            <a:ext cx="1232535" cy="1270"/>
          </a:xfrm>
          <a:custGeom>
            <a:avLst/>
            <a:gdLst/>
            <a:ahLst/>
            <a:cxnLst/>
            <a:rect l="l" t="t" r="r" b="b"/>
            <a:pathLst>
              <a:path w="1232535">
                <a:moveTo>
                  <a:pt x="0" y="0"/>
                </a:moveTo>
                <a:lnTo>
                  <a:pt x="1232535" y="0"/>
                </a:lnTo>
              </a:path>
            </a:pathLst>
          </a:custGeom>
          <a:ln w="9144">
            <a:solidFill>
              <a:srgbClr val="000000"/>
            </a:solidFill>
            <a:prstDash val="solid"/>
          </a:ln>
        </xdr:spPr>
        <xdr:txBody>
          <a:bodyPr wrap="square" lIns="0" tIns="0" rIns="0" bIns="0" rtlCol="0">
            <a:prstTxWarp prst="textNoShape">
              <a:avLst/>
            </a:prstTxWarp>
            <a:noAutofit/>
          </a:bodyPr>
          <a:lstStyle/>
          <a:p>
            <a:endParaRPr lang="en-US"/>
          </a:p>
        </xdr:txBody>
      </xdr:sp>
    </xdr:grpSp>
    <xdr:clientData/>
  </xdr:twoCellAnchor>
  <xdr:twoCellAnchor>
    <xdr:from>
      <xdr:col>4</xdr:col>
      <xdr:colOff>563880</xdr:colOff>
      <xdr:row>1</xdr:row>
      <xdr:rowOff>198121</xdr:rowOff>
    </xdr:from>
    <xdr:to>
      <xdr:col>5</xdr:col>
      <xdr:colOff>0</xdr:colOff>
      <xdr:row>2</xdr:row>
      <xdr:rowOff>7620</xdr:rowOff>
    </xdr:to>
    <xdr:grpSp>
      <xdr:nvGrpSpPr>
        <xdr:cNvPr id="6" name="Group 5"/>
        <xdr:cNvGrpSpPr>
          <a:grpSpLocks/>
        </xdr:cNvGrpSpPr>
      </xdr:nvGrpSpPr>
      <xdr:grpSpPr>
        <a:xfrm>
          <a:off x="4214854" y="436660"/>
          <a:ext cx="98729" cy="48038"/>
          <a:chOff x="0" y="0"/>
          <a:chExt cx="2133600" cy="9525"/>
        </a:xfrm>
      </xdr:grpSpPr>
      <xdr:sp macro="" textlink="">
        <xdr:nvSpPr>
          <xdr:cNvPr id="7" name="Graphic 13"/>
          <xdr:cNvSpPr/>
        </xdr:nvSpPr>
        <xdr:spPr>
          <a:xfrm>
            <a:off x="0" y="4572"/>
            <a:ext cx="2133600" cy="1270"/>
          </a:xfrm>
          <a:custGeom>
            <a:avLst/>
            <a:gdLst/>
            <a:ahLst/>
            <a:cxnLst/>
            <a:rect l="l" t="t" r="r" b="b"/>
            <a:pathLst>
              <a:path w="2133600">
                <a:moveTo>
                  <a:pt x="0" y="0"/>
                </a:moveTo>
                <a:lnTo>
                  <a:pt x="2133600" y="0"/>
                </a:lnTo>
              </a:path>
            </a:pathLst>
          </a:custGeom>
          <a:ln w="9144">
            <a:solidFill>
              <a:srgbClr val="000000"/>
            </a:solidFill>
            <a:prstDash val="solid"/>
          </a:ln>
        </xdr:spPr>
        <xdr:txBody>
          <a:bodyPr wrap="square" lIns="0" tIns="0" rIns="0" bIns="0" rtlCol="0">
            <a:prstTxWarp prst="textNoShape">
              <a:avLst/>
            </a:prstTxWarp>
            <a:noAutofit/>
          </a:bodyPr>
          <a:lstStyle/>
          <a:p>
            <a:endParaRPr lang="en-US"/>
          </a:p>
        </xdr:txBody>
      </xdr:sp>
    </xdr:grpSp>
    <xdr:clientData/>
  </xdr:twoCellAnchor>
  <xdr:twoCellAnchor>
    <xdr:from>
      <xdr:col>2</xdr:col>
      <xdr:colOff>289560</xdr:colOff>
      <xdr:row>2</xdr:row>
      <xdr:rowOff>15240</xdr:rowOff>
    </xdr:from>
    <xdr:to>
      <xdr:col>2</xdr:col>
      <xdr:colOff>1285875</xdr:colOff>
      <xdr:row>2</xdr:row>
      <xdr:rowOff>17145</xdr:rowOff>
    </xdr:to>
    <xdr:grpSp>
      <xdr:nvGrpSpPr>
        <xdr:cNvPr id="8" name="Group 7"/>
        <xdr:cNvGrpSpPr>
          <a:grpSpLocks/>
        </xdr:cNvGrpSpPr>
      </xdr:nvGrpSpPr>
      <xdr:grpSpPr>
        <a:xfrm>
          <a:off x="998551" y="492318"/>
          <a:ext cx="996315" cy="1905"/>
          <a:chOff x="0" y="0"/>
          <a:chExt cx="1232535" cy="9525"/>
        </a:xfrm>
      </xdr:grpSpPr>
      <xdr:sp macro="" textlink="">
        <xdr:nvSpPr>
          <xdr:cNvPr id="9" name="Graphic 11"/>
          <xdr:cNvSpPr/>
        </xdr:nvSpPr>
        <xdr:spPr>
          <a:xfrm>
            <a:off x="0" y="4572"/>
            <a:ext cx="1232535" cy="1270"/>
          </a:xfrm>
          <a:custGeom>
            <a:avLst/>
            <a:gdLst/>
            <a:ahLst/>
            <a:cxnLst/>
            <a:rect l="l" t="t" r="r" b="b"/>
            <a:pathLst>
              <a:path w="1232535">
                <a:moveTo>
                  <a:pt x="0" y="0"/>
                </a:moveTo>
                <a:lnTo>
                  <a:pt x="1232535" y="0"/>
                </a:lnTo>
              </a:path>
            </a:pathLst>
          </a:custGeom>
          <a:ln w="9144">
            <a:solidFill>
              <a:srgbClr val="000000"/>
            </a:solidFill>
            <a:prstDash val="solid"/>
          </a:ln>
        </xdr:spPr>
        <xdr:txBody>
          <a:bodyPr wrap="square" lIns="0" tIns="0" rIns="0" bIns="0" rtlCol="0">
            <a:prstTxWarp prst="textNoShape">
              <a:avLst/>
            </a:prstTxWarp>
            <a:noAutofit/>
          </a:bodyPr>
          <a:lstStyle/>
          <a:p>
            <a:endParaRPr lang="en-US"/>
          </a:p>
        </xdr:txBody>
      </xdr:sp>
    </xdr:grpSp>
    <xdr:clientData/>
  </xdr:twoCellAnchor>
  <xdr:twoCellAnchor>
    <xdr:from>
      <xdr:col>4</xdr:col>
      <xdr:colOff>563880</xdr:colOff>
      <xdr:row>1</xdr:row>
      <xdr:rowOff>198121</xdr:rowOff>
    </xdr:from>
    <xdr:to>
      <xdr:col>5</xdr:col>
      <xdr:colOff>0</xdr:colOff>
      <xdr:row>2</xdr:row>
      <xdr:rowOff>7620</xdr:rowOff>
    </xdr:to>
    <xdr:grpSp>
      <xdr:nvGrpSpPr>
        <xdr:cNvPr id="10" name="Group 9"/>
        <xdr:cNvGrpSpPr>
          <a:grpSpLocks/>
        </xdr:cNvGrpSpPr>
      </xdr:nvGrpSpPr>
      <xdr:grpSpPr>
        <a:xfrm>
          <a:off x="4214854" y="436660"/>
          <a:ext cx="98729" cy="48038"/>
          <a:chOff x="0" y="0"/>
          <a:chExt cx="2133600" cy="9525"/>
        </a:xfrm>
      </xdr:grpSpPr>
      <xdr:sp macro="" textlink="">
        <xdr:nvSpPr>
          <xdr:cNvPr id="11" name="Graphic 13"/>
          <xdr:cNvSpPr/>
        </xdr:nvSpPr>
        <xdr:spPr>
          <a:xfrm>
            <a:off x="0" y="4572"/>
            <a:ext cx="2133600" cy="1270"/>
          </a:xfrm>
          <a:custGeom>
            <a:avLst/>
            <a:gdLst/>
            <a:ahLst/>
            <a:cxnLst/>
            <a:rect l="l" t="t" r="r" b="b"/>
            <a:pathLst>
              <a:path w="2133600">
                <a:moveTo>
                  <a:pt x="0" y="0"/>
                </a:moveTo>
                <a:lnTo>
                  <a:pt x="2133600" y="0"/>
                </a:lnTo>
              </a:path>
            </a:pathLst>
          </a:custGeom>
          <a:ln w="9144">
            <a:solidFill>
              <a:srgbClr val="000000"/>
            </a:solidFill>
            <a:prstDash val="solid"/>
          </a:ln>
        </xdr:spPr>
        <xdr:txBody>
          <a:bodyPr wrap="square" lIns="0" tIns="0" rIns="0" bIns="0" rtlCol="0">
            <a:prstTxWarp prst="textNoShape">
              <a:avLst/>
            </a:prstTxWarp>
            <a:noAutofit/>
          </a:bodyPr>
          <a:lstStyle/>
          <a:p>
            <a:endParaRPr lang="en-US"/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438150</xdr:colOff>
      <xdr:row>2</xdr:row>
      <xdr:rowOff>76200</xdr:rowOff>
    </xdr:from>
    <xdr:to>
      <xdr:col>1</xdr:col>
      <xdr:colOff>1943100</xdr:colOff>
      <xdr:row>2</xdr:row>
      <xdr:rowOff>76200</xdr:rowOff>
    </xdr:to>
    <xdr:cxnSp macro="">
      <xdr:nvCxnSpPr>
        <xdr:cNvPr id="2" name="Straight Connector 1"/>
        <xdr:cNvCxnSpPr/>
      </xdr:nvCxnSpPr>
      <xdr:spPr>
        <a:xfrm>
          <a:off x="750570" y="541020"/>
          <a:ext cx="11239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438150</xdr:colOff>
      <xdr:row>2</xdr:row>
      <xdr:rowOff>76200</xdr:rowOff>
    </xdr:from>
    <xdr:to>
      <xdr:col>1</xdr:col>
      <xdr:colOff>1943100</xdr:colOff>
      <xdr:row>2</xdr:row>
      <xdr:rowOff>76200</xdr:rowOff>
    </xdr:to>
    <xdr:cxnSp macro="">
      <xdr:nvCxnSpPr>
        <xdr:cNvPr id="2" name="Straight Connector 1"/>
        <xdr:cNvCxnSpPr/>
      </xdr:nvCxnSpPr>
      <xdr:spPr>
        <a:xfrm>
          <a:off x="750570" y="541020"/>
          <a:ext cx="11239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70"/>
  <sheetViews>
    <sheetView topLeftCell="A6" zoomScale="115" zoomScaleNormal="115" workbookViewId="0">
      <pane xSplit="9" ySplit="4" topLeftCell="AK46" activePane="bottomRight" state="frozen"/>
      <selection activeCell="A6" sqref="A6"/>
      <selection pane="topRight" activeCell="J6" sqref="J6"/>
      <selection pane="bottomLeft" activeCell="A10" sqref="A10"/>
      <selection pane="bottomRight" activeCell="AP48" sqref="AP48"/>
    </sheetView>
  </sheetViews>
  <sheetFormatPr defaultColWidth="8.88671875" defaultRowHeight="16.2" x14ac:dyDescent="0.35"/>
  <cols>
    <col min="1" max="1" width="3.44140625" style="86" customWidth="1"/>
    <col min="2" max="2" width="6.88671875" style="95" customWidth="1"/>
    <col min="3" max="3" width="33.5546875" style="86" customWidth="1"/>
    <col min="4" max="4" width="9.33203125" style="86" customWidth="1"/>
    <col min="5" max="5" width="9.6640625" style="86" bestFit="1" customWidth="1"/>
    <col min="6" max="6" width="9.33203125" style="86" bestFit="1" customWidth="1"/>
    <col min="7" max="10" width="8.88671875" style="86"/>
    <col min="11" max="11" width="8.88671875" style="88"/>
    <col min="12" max="12" width="10" style="86" bestFit="1" customWidth="1"/>
    <col min="13" max="30" width="8.88671875" style="86"/>
    <col min="31" max="31" width="11.44140625" style="86" customWidth="1"/>
    <col min="32" max="43" width="8.88671875" style="86"/>
    <col min="44" max="44" width="18.109375" style="88" customWidth="1"/>
    <col min="45" max="16384" width="8.88671875" style="86"/>
  </cols>
  <sheetData>
    <row r="1" spans="1:44" ht="18.600000000000001" customHeight="1" x14ac:dyDescent="0.3">
      <c r="A1" s="130" t="s">
        <v>66</v>
      </c>
      <c r="B1" s="130"/>
      <c r="C1" s="130"/>
      <c r="D1" s="128" t="s">
        <v>67</v>
      </c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AR1" s="86"/>
    </row>
    <row r="2" spans="1:44" ht="18.600000000000001" customHeight="1" x14ac:dyDescent="0.3">
      <c r="A2" s="128" t="s">
        <v>68</v>
      </c>
      <c r="B2" s="128"/>
      <c r="C2" s="128"/>
      <c r="D2" s="128" t="s">
        <v>69</v>
      </c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AR2" s="86"/>
    </row>
    <row r="3" spans="1:44" ht="18.600000000000001" customHeight="1" x14ac:dyDescent="0.3">
      <c r="A3" s="78"/>
      <c r="B3" s="87"/>
      <c r="C3" s="78"/>
      <c r="D3" s="78"/>
      <c r="AR3" s="78"/>
    </row>
    <row r="4" spans="1:44" ht="18.600000000000001" customHeight="1" x14ac:dyDescent="0.3">
      <c r="A4" s="128" t="s">
        <v>111</v>
      </c>
      <c r="B4" s="128"/>
      <c r="C4" s="128"/>
      <c r="D4" s="128"/>
      <c r="E4" s="128"/>
      <c r="F4" s="128"/>
      <c r="G4" s="128"/>
      <c r="H4" s="128"/>
      <c r="I4" s="128"/>
      <c r="J4" s="128"/>
      <c r="K4" s="128"/>
      <c r="L4" s="128"/>
      <c r="M4" s="128"/>
      <c r="N4" s="128"/>
      <c r="O4" s="128"/>
      <c r="P4" s="128"/>
      <c r="Q4" s="128"/>
      <c r="S4" s="86" t="s">
        <v>118</v>
      </c>
      <c r="U4" s="86" t="s">
        <v>118</v>
      </c>
      <c r="AR4" s="86"/>
    </row>
    <row r="5" spans="1:44" ht="25.95" customHeight="1" x14ac:dyDescent="0.3">
      <c r="A5" s="129" t="s">
        <v>70</v>
      </c>
      <c r="B5" s="129"/>
      <c r="C5" s="129"/>
      <c r="D5" s="129"/>
      <c r="E5" s="129"/>
      <c r="F5" s="129"/>
      <c r="G5" s="129"/>
      <c r="H5" s="129"/>
      <c r="I5" s="129"/>
      <c r="J5" s="129"/>
      <c r="K5" s="129"/>
      <c r="L5" s="129"/>
      <c r="M5" s="129"/>
      <c r="N5" s="129"/>
      <c r="O5" s="129"/>
      <c r="P5" s="129"/>
      <c r="Q5" s="129"/>
      <c r="AR5" s="86"/>
    </row>
    <row r="6" spans="1:44" ht="25.2" customHeight="1" x14ac:dyDescent="0.3">
      <c r="A6" s="117" t="s">
        <v>0</v>
      </c>
      <c r="B6" s="120" t="s">
        <v>39</v>
      </c>
      <c r="C6" s="120"/>
      <c r="D6" s="120"/>
      <c r="E6" s="120"/>
      <c r="F6" s="125" t="s">
        <v>96</v>
      </c>
      <c r="G6" s="126"/>
      <c r="H6" s="125" t="s">
        <v>99</v>
      </c>
      <c r="I6" s="126"/>
      <c r="J6" s="125" t="s">
        <v>92</v>
      </c>
      <c r="K6" s="126"/>
      <c r="L6" s="125" t="s">
        <v>97</v>
      </c>
      <c r="M6" s="126"/>
      <c r="N6" s="125" t="s">
        <v>93</v>
      </c>
      <c r="O6" s="126"/>
      <c r="P6" s="125" t="s">
        <v>119</v>
      </c>
      <c r="Q6" s="126"/>
      <c r="R6" s="125" t="s">
        <v>100</v>
      </c>
      <c r="S6" s="126"/>
      <c r="T6" s="131" t="s">
        <v>103</v>
      </c>
      <c r="U6" s="131"/>
      <c r="V6" s="125" t="s">
        <v>94</v>
      </c>
      <c r="W6" s="126"/>
      <c r="X6" s="125" t="s">
        <v>102</v>
      </c>
      <c r="Y6" s="126"/>
      <c r="Z6" s="125" t="s">
        <v>101</v>
      </c>
      <c r="AA6" s="126"/>
      <c r="AB6" s="125" t="s">
        <v>104</v>
      </c>
      <c r="AC6" s="126"/>
      <c r="AD6" s="125" t="s">
        <v>98</v>
      </c>
      <c r="AE6" s="126"/>
      <c r="AF6" s="125" t="s">
        <v>95</v>
      </c>
      <c r="AG6" s="126"/>
      <c r="AH6" s="125" t="s">
        <v>106</v>
      </c>
      <c r="AI6" s="126"/>
      <c r="AJ6" s="125" t="s">
        <v>105</v>
      </c>
      <c r="AK6" s="126"/>
      <c r="AL6" s="125" t="s">
        <v>107</v>
      </c>
      <c r="AM6" s="126"/>
      <c r="AN6" s="125" t="s">
        <v>196</v>
      </c>
      <c r="AO6" s="126"/>
      <c r="AP6" s="125" t="s">
        <v>197</v>
      </c>
      <c r="AQ6" s="126"/>
      <c r="AR6" s="132" t="s">
        <v>108</v>
      </c>
    </row>
    <row r="7" spans="1:44" ht="17.399999999999999" customHeight="1" x14ac:dyDescent="0.3">
      <c r="A7" s="118"/>
      <c r="B7" s="121" t="s">
        <v>1</v>
      </c>
      <c r="C7" s="122"/>
      <c r="D7" s="117" t="s">
        <v>2</v>
      </c>
      <c r="E7" s="117" t="s">
        <v>91</v>
      </c>
      <c r="F7" s="114" t="s">
        <v>3</v>
      </c>
      <c r="G7" s="115"/>
      <c r="H7" s="114" t="s">
        <v>3</v>
      </c>
      <c r="I7" s="115"/>
      <c r="J7" s="114" t="s">
        <v>3</v>
      </c>
      <c r="K7" s="115"/>
      <c r="L7" s="114" t="s">
        <v>3</v>
      </c>
      <c r="M7" s="115"/>
      <c r="N7" s="114" t="s">
        <v>3</v>
      </c>
      <c r="O7" s="115"/>
      <c r="P7" s="114" t="s">
        <v>3</v>
      </c>
      <c r="Q7" s="115"/>
      <c r="R7" s="114" t="s">
        <v>3</v>
      </c>
      <c r="S7" s="115"/>
      <c r="T7" s="114" t="s">
        <v>3</v>
      </c>
      <c r="U7" s="115"/>
      <c r="V7" s="114" t="s">
        <v>3</v>
      </c>
      <c r="W7" s="115"/>
      <c r="X7" s="114" t="s">
        <v>3</v>
      </c>
      <c r="Y7" s="115"/>
      <c r="Z7" s="114" t="s">
        <v>3</v>
      </c>
      <c r="AA7" s="115"/>
      <c r="AB7" s="114" t="s">
        <v>3</v>
      </c>
      <c r="AC7" s="115"/>
      <c r="AD7" s="114" t="s">
        <v>3</v>
      </c>
      <c r="AE7" s="115"/>
      <c r="AF7" s="114" t="s">
        <v>3</v>
      </c>
      <c r="AG7" s="115"/>
      <c r="AH7" s="114" t="s">
        <v>3</v>
      </c>
      <c r="AI7" s="115"/>
      <c r="AJ7" s="114" t="s">
        <v>3</v>
      </c>
      <c r="AK7" s="115"/>
      <c r="AL7" s="116" t="s">
        <v>3</v>
      </c>
      <c r="AM7" s="116"/>
      <c r="AN7" s="116" t="s">
        <v>3</v>
      </c>
      <c r="AO7" s="116"/>
      <c r="AP7" s="116" t="s">
        <v>3</v>
      </c>
      <c r="AQ7" s="116"/>
      <c r="AR7" s="132"/>
    </row>
    <row r="8" spans="1:44" ht="31.2" x14ac:dyDescent="0.3">
      <c r="A8" s="119"/>
      <c r="B8" s="123"/>
      <c r="C8" s="124"/>
      <c r="D8" s="119"/>
      <c r="E8" s="119"/>
      <c r="F8" s="1" t="s">
        <v>78</v>
      </c>
      <c r="G8" s="1" t="s">
        <v>112</v>
      </c>
      <c r="H8" s="1" t="s">
        <v>78</v>
      </c>
      <c r="I8" s="1" t="s">
        <v>112</v>
      </c>
      <c r="J8" s="1" t="s">
        <v>78</v>
      </c>
      <c r="K8" s="1" t="s">
        <v>112</v>
      </c>
      <c r="L8" s="1" t="s">
        <v>78</v>
      </c>
      <c r="M8" s="1" t="s">
        <v>112</v>
      </c>
      <c r="N8" s="1" t="s">
        <v>78</v>
      </c>
      <c r="O8" s="1" t="s">
        <v>112</v>
      </c>
      <c r="P8" s="1" t="s">
        <v>78</v>
      </c>
      <c r="Q8" s="1" t="s">
        <v>112</v>
      </c>
      <c r="R8" s="1" t="s">
        <v>78</v>
      </c>
      <c r="S8" s="1" t="s">
        <v>112</v>
      </c>
      <c r="T8" s="1" t="s">
        <v>78</v>
      </c>
      <c r="U8" s="1" t="s">
        <v>112</v>
      </c>
      <c r="V8" s="1" t="s">
        <v>78</v>
      </c>
      <c r="W8" s="1" t="s">
        <v>112</v>
      </c>
      <c r="X8" s="1" t="s">
        <v>78</v>
      </c>
      <c r="Y8" s="1" t="s">
        <v>112</v>
      </c>
      <c r="Z8" s="1" t="s">
        <v>78</v>
      </c>
      <c r="AA8" s="1" t="s">
        <v>112</v>
      </c>
      <c r="AB8" s="1" t="s">
        <v>78</v>
      </c>
      <c r="AC8" s="1" t="s">
        <v>112</v>
      </c>
      <c r="AD8" s="1" t="s">
        <v>78</v>
      </c>
      <c r="AE8" s="1" t="s">
        <v>112</v>
      </c>
      <c r="AF8" s="1" t="s">
        <v>78</v>
      </c>
      <c r="AG8" s="1" t="s">
        <v>112</v>
      </c>
      <c r="AH8" s="1" t="s">
        <v>78</v>
      </c>
      <c r="AI8" s="1" t="s">
        <v>112</v>
      </c>
      <c r="AJ8" s="1" t="s">
        <v>78</v>
      </c>
      <c r="AK8" s="1" t="s">
        <v>112</v>
      </c>
      <c r="AL8" s="1" t="s">
        <v>78</v>
      </c>
      <c r="AM8" s="1" t="s">
        <v>112</v>
      </c>
      <c r="AN8" s="1" t="s">
        <v>78</v>
      </c>
      <c r="AO8" s="1" t="s">
        <v>112</v>
      </c>
      <c r="AP8" s="1" t="s">
        <v>78</v>
      </c>
      <c r="AQ8" s="1" t="s">
        <v>112</v>
      </c>
      <c r="AR8" s="132"/>
    </row>
    <row r="9" spans="1:44" ht="9.6" customHeight="1" x14ac:dyDescent="0.3">
      <c r="A9" s="7"/>
      <c r="B9" s="5"/>
      <c r="C9" s="6"/>
      <c r="D9" s="7"/>
      <c r="E9" s="7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9"/>
      <c r="AN9" s="9"/>
      <c r="AP9" s="9"/>
      <c r="AR9" s="86"/>
    </row>
    <row r="10" spans="1:44" s="89" customFormat="1" ht="30" customHeight="1" x14ac:dyDescent="0.3">
      <c r="A10" s="10">
        <v>1</v>
      </c>
      <c r="B10" s="11">
        <v>14</v>
      </c>
      <c r="C10" s="12" t="s">
        <v>40</v>
      </c>
      <c r="D10" s="10" t="s">
        <v>41</v>
      </c>
      <c r="E10" s="13"/>
      <c r="F10" s="15">
        <v>96.81</v>
      </c>
      <c r="G10" s="4" t="s">
        <v>13</v>
      </c>
      <c r="H10" s="15">
        <v>98.89</v>
      </c>
      <c r="I10" s="4" t="s">
        <v>13</v>
      </c>
      <c r="J10" s="15">
        <v>97.4</v>
      </c>
      <c r="K10" s="4" t="s">
        <v>13</v>
      </c>
      <c r="L10" s="15">
        <v>94.33</v>
      </c>
      <c r="M10" s="4" t="s">
        <v>13</v>
      </c>
      <c r="N10" s="15">
        <v>94.71</v>
      </c>
      <c r="O10" s="4" t="s">
        <v>13</v>
      </c>
      <c r="P10" s="15">
        <v>96.37</v>
      </c>
      <c r="Q10" s="4" t="s">
        <v>13</v>
      </c>
      <c r="R10" s="15">
        <v>96.15</v>
      </c>
      <c r="S10" s="4" t="s">
        <v>13</v>
      </c>
      <c r="T10" s="15">
        <v>93.88</v>
      </c>
      <c r="U10" s="4" t="s">
        <v>13</v>
      </c>
      <c r="V10" s="15">
        <v>97.1</v>
      </c>
      <c r="W10" s="4" t="s">
        <v>13</v>
      </c>
      <c r="X10" s="15">
        <v>97.51</v>
      </c>
      <c r="Y10" s="4" t="s">
        <v>13</v>
      </c>
      <c r="Z10" s="15">
        <v>96.8</v>
      </c>
      <c r="AA10" s="4" t="s">
        <v>13</v>
      </c>
      <c r="AB10" s="15">
        <v>96.38</v>
      </c>
      <c r="AC10" s="4" t="s">
        <v>13</v>
      </c>
      <c r="AD10" s="15">
        <v>96.49</v>
      </c>
      <c r="AE10" s="4" t="s">
        <v>13</v>
      </c>
      <c r="AF10" s="15">
        <v>90.8</v>
      </c>
      <c r="AG10" s="4" t="s">
        <v>13</v>
      </c>
      <c r="AH10" s="15">
        <v>95.4</v>
      </c>
      <c r="AI10" s="4" t="s">
        <v>13</v>
      </c>
      <c r="AJ10" s="13">
        <v>99.69</v>
      </c>
      <c r="AK10" s="10" t="s">
        <v>4</v>
      </c>
      <c r="AL10" s="15">
        <v>93.27</v>
      </c>
      <c r="AM10" s="4" t="s">
        <v>13</v>
      </c>
      <c r="AN10" s="15">
        <v>90.34</v>
      </c>
      <c r="AO10" s="4" t="s">
        <v>13</v>
      </c>
      <c r="AP10" s="15">
        <v>92.7</v>
      </c>
      <c r="AQ10" s="4" t="s">
        <v>13</v>
      </c>
      <c r="AR10" s="14" t="s">
        <v>71</v>
      </c>
    </row>
    <row r="11" spans="1:44" s="89" customFormat="1" ht="30" customHeight="1" x14ac:dyDescent="0.3">
      <c r="A11" s="10"/>
      <c r="B11" s="11" t="s">
        <v>42</v>
      </c>
      <c r="C11" s="12" t="s">
        <v>204</v>
      </c>
      <c r="D11" s="10" t="s">
        <v>4</v>
      </c>
      <c r="E11" s="13" t="s">
        <v>198</v>
      </c>
      <c r="F11" s="15">
        <v>96.81</v>
      </c>
      <c r="G11" s="10"/>
      <c r="H11" s="15">
        <v>98.89</v>
      </c>
      <c r="I11" s="10"/>
      <c r="J11" s="15">
        <v>97.4</v>
      </c>
      <c r="K11" s="10"/>
      <c r="L11" s="15">
        <v>94.33</v>
      </c>
      <c r="M11" s="10"/>
      <c r="N11" s="15">
        <v>94.71</v>
      </c>
      <c r="O11" s="10"/>
      <c r="P11" s="15">
        <v>96.37</v>
      </c>
      <c r="Q11" s="10"/>
      <c r="R11" s="15">
        <v>96.15</v>
      </c>
      <c r="S11" s="10"/>
      <c r="T11" s="15">
        <v>93.88</v>
      </c>
      <c r="U11" s="10"/>
      <c r="V11" s="15">
        <v>97.1</v>
      </c>
      <c r="W11" s="10"/>
      <c r="X11" s="15">
        <v>97.51</v>
      </c>
      <c r="Y11" s="10"/>
      <c r="Z11" s="15">
        <v>96.8</v>
      </c>
      <c r="AA11" s="10"/>
      <c r="AB11" s="15">
        <v>96.38</v>
      </c>
      <c r="AC11" s="10"/>
      <c r="AD11" s="15">
        <v>96.49</v>
      </c>
      <c r="AE11" s="10"/>
      <c r="AF11" s="15">
        <v>90.8</v>
      </c>
      <c r="AG11" s="10"/>
      <c r="AH11" s="15">
        <v>95.4</v>
      </c>
      <c r="AI11" s="10"/>
      <c r="AJ11" s="13">
        <v>99.69</v>
      </c>
      <c r="AK11" s="10"/>
      <c r="AL11" s="15">
        <v>93.27</v>
      </c>
      <c r="AM11" s="10"/>
      <c r="AN11" s="15">
        <v>90.34</v>
      </c>
      <c r="AO11" s="10"/>
      <c r="AP11" s="15">
        <v>92.7</v>
      </c>
      <c r="AQ11" s="10"/>
      <c r="AR11" s="14" t="s">
        <v>71</v>
      </c>
    </row>
    <row r="12" spans="1:44" s="89" customFormat="1" ht="30" customHeight="1" x14ac:dyDescent="0.3">
      <c r="A12" s="10"/>
      <c r="B12" s="11" t="s">
        <v>43</v>
      </c>
      <c r="C12" s="12" t="s">
        <v>205</v>
      </c>
      <c r="D12" s="10" t="s">
        <v>5</v>
      </c>
      <c r="E12" s="21">
        <f>(F12+H12+J12+L12+P12+T12+V12+X12+Z12+AB12+AD12+AF12+AH12+AJ12+AL12+AN12+AP12+N12+R12)/19</f>
        <v>95.527368421052643</v>
      </c>
      <c r="F12" s="13">
        <v>96.81</v>
      </c>
      <c r="G12" s="10"/>
      <c r="H12" s="13">
        <v>98.89</v>
      </c>
      <c r="I12" s="10"/>
      <c r="J12" s="13">
        <v>97.4</v>
      </c>
      <c r="K12" s="10"/>
      <c r="L12" s="15">
        <v>94.33</v>
      </c>
      <c r="M12" s="10"/>
      <c r="N12" s="15">
        <v>94.71</v>
      </c>
      <c r="O12" s="10"/>
      <c r="P12" s="15">
        <v>96.37</v>
      </c>
      <c r="Q12" s="10"/>
      <c r="R12" s="15">
        <v>96.15</v>
      </c>
      <c r="S12" s="10"/>
      <c r="T12" s="15">
        <v>93.88</v>
      </c>
      <c r="U12" s="10"/>
      <c r="V12" s="15">
        <v>97.1</v>
      </c>
      <c r="W12" s="10"/>
      <c r="X12" s="15">
        <v>97.51</v>
      </c>
      <c r="Y12" s="10"/>
      <c r="Z12" s="15">
        <v>96.8</v>
      </c>
      <c r="AA12" s="10"/>
      <c r="AB12" s="15">
        <v>96.38</v>
      </c>
      <c r="AC12" s="10"/>
      <c r="AD12" s="15">
        <v>96.49</v>
      </c>
      <c r="AE12" s="10"/>
      <c r="AF12" s="15">
        <v>90.8</v>
      </c>
      <c r="AG12" s="10"/>
      <c r="AH12" s="15">
        <v>95.4</v>
      </c>
      <c r="AI12" s="10"/>
      <c r="AJ12" s="13">
        <v>99.69</v>
      </c>
      <c r="AK12" s="10"/>
      <c r="AL12" s="15">
        <v>93.27</v>
      </c>
      <c r="AM12" s="10"/>
      <c r="AN12" s="15">
        <v>90.34</v>
      </c>
      <c r="AO12" s="10"/>
      <c r="AP12" s="15">
        <v>92.7</v>
      </c>
      <c r="AQ12" s="10"/>
      <c r="AR12" s="14" t="s">
        <v>71</v>
      </c>
    </row>
    <row r="13" spans="1:44" s="89" customFormat="1" ht="30" customHeight="1" x14ac:dyDescent="0.3">
      <c r="A13" s="10">
        <v>2</v>
      </c>
      <c r="B13" s="11">
        <v>15</v>
      </c>
      <c r="C13" s="12" t="s">
        <v>44</v>
      </c>
      <c r="D13" s="10" t="s">
        <v>41</v>
      </c>
      <c r="E13" s="13">
        <v>99</v>
      </c>
      <c r="F13" s="13">
        <v>100</v>
      </c>
      <c r="G13" s="10" t="s">
        <v>4</v>
      </c>
      <c r="H13" s="13">
        <v>100</v>
      </c>
      <c r="I13" s="10" t="s">
        <v>4</v>
      </c>
      <c r="J13" s="13">
        <v>100</v>
      </c>
      <c r="K13" s="10" t="s">
        <v>4</v>
      </c>
      <c r="L13" s="13">
        <v>100</v>
      </c>
      <c r="M13" s="10" t="s">
        <v>4</v>
      </c>
      <c r="N13" s="13">
        <v>100</v>
      </c>
      <c r="O13" s="10" t="s">
        <v>4</v>
      </c>
      <c r="P13" s="13">
        <v>100</v>
      </c>
      <c r="Q13" s="10" t="s">
        <v>4</v>
      </c>
      <c r="R13" s="13">
        <v>100</v>
      </c>
      <c r="S13" s="10" t="s">
        <v>4</v>
      </c>
      <c r="T13" s="13">
        <v>100</v>
      </c>
      <c r="U13" s="10" t="s">
        <v>4</v>
      </c>
      <c r="V13" s="13">
        <v>100</v>
      </c>
      <c r="W13" s="10" t="s">
        <v>4</v>
      </c>
      <c r="X13" s="13">
        <v>100</v>
      </c>
      <c r="Y13" s="10" t="s">
        <v>4</v>
      </c>
      <c r="Z13" s="13">
        <v>100</v>
      </c>
      <c r="AA13" s="10" t="s">
        <v>4</v>
      </c>
      <c r="AB13" s="13">
        <v>100</v>
      </c>
      <c r="AC13" s="10" t="s">
        <v>4</v>
      </c>
      <c r="AD13" s="13">
        <v>100</v>
      </c>
      <c r="AE13" s="10" t="s">
        <v>4</v>
      </c>
      <c r="AF13" s="13">
        <v>100</v>
      </c>
      <c r="AG13" s="10" t="s">
        <v>4</v>
      </c>
      <c r="AH13" s="13">
        <v>100</v>
      </c>
      <c r="AI13" s="10" t="s">
        <v>4</v>
      </c>
      <c r="AJ13" s="13">
        <v>100</v>
      </c>
      <c r="AK13" s="10" t="s">
        <v>4</v>
      </c>
      <c r="AL13" s="13">
        <v>100</v>
      </c>
      <c r="AM13" s="10" t="s">
        <v>4</v>
      </c>
      <c r="AN13" s="13">
        <v>100</v>
      </c>
      <c r="AO13" s="10" t="s">
        <v>4</v>
      </c>
      <c r="AP13" s="13">
        <v>100</v>
      </c>
      <c r="AQ13" s="10" t="s">
        <v>4</v>
      </c>
      <c r="AR13" s="14" t="s">
        <v>71</v>
      </c>
    </row>
    <row r="14" spans="1:44" s="89" customFormat="1" ht="30" customHeight="1" x14ac:dyDescent="0.3">
      <c r="A14" s="10"/>
      <c r="B14" s="11" t="s">
        <v>45</v>
      </c>
      <c r="C14" s="12" t="s">
        <v>206</v>
      </c>
      <c r="D14" s="10" t="s">
        <v>4</v>
      </c>
      <c r="E14" s="13">
        <v>99</v>
      </c>
      <c r="F14" s="13">
        <v>100</v>
      </c>
      <c r="G14" s="10"/>
      <c r="H14" s="13">
        <v>100</v>
      </c>
      <c r="I14" s="10"/>
      <c r="J14" s="13">
        <v>100</v>
      </c>
      <c r="K14" s="10"/>
      <c r="L14" s="13">
        <v>100</v>
      </c>
      <c r="M14" s="10"/>
      <c r="N14" s="13">
        <v>100</v>
      </c>
      <c r="O14" s="10"/>
      <c r="P14" s="13">
        <v>100</v>
      </c>
      <c r="Q14" s="10"/>
      <c r="R14" s="13">
        <v>100</v>
      </c>
      <c r="S14" s="10"/>
      <c r="T14" s="13">
        <v>100</v>
      </c>
      <c r="U14" s="10"/>
      <c r="V14" s="13">
        <v>100</v>
      </c>
      <c r="W14" s="10"/>
      <c r="X14" s="13">
        <v>100</v>
      </c>
      <c r="Y14" s="10"/>
      <c r="Z14" s="13">
        <v>100</v>
      </c>
      <c r="AA14" s="10"/>
      <c r="AB14" s="13">
        <v>100</v>
      </c>
      <c r="AC14" s="10"/>
      <c r="AD14" s="13">
        <v>100</v>
      </c>
      <c r="AE14" s="10"/>
      <c r="AF14" s="13">
        <v>100</v>
      </c>
      <c r="AG14" s="10"/>
      <c r="AH14" s="13">
        <v>100</v>
      </c>
      <c r="AI14" s="10"/>
      <c r="AJ14" s="13">
        <v>100</v>
      </c>
      <c r="AK14" s="10"/>
      <c r="AL14" s="13">
        <v>100</v>
      </c>
      <c r="AM14" s="10"/>
      <c r="AN14" s="13">
        <v>100</v>
      </c>
      <c r="AO14" s="10"/>
      <c r="AP14" s="13">
        <v>100</v>
      </c>
      <c r="AQ14" s="10"/>
      <c r="AR14" s="14" t="s">
        <v>71</v>
      </c>
    </row>
    <row r="15" spans="1:44" s="89" customFormat="1" ht="30" customHeight="1" x14ac:dyDescent="0.3">
      <c r="A15" s="10"/>
      <c r="B15" s="11" t="s">
        <v>46</v>
      </c>
      <c r="C15" s="12" t="s">
        <v>207</v>
      </c>
      <c r="D15" s="10" t="s">
        <v>5</v>
      </c>
      <c r="E15" s="21">
        <f>(F15+H15+J15+L15+P15+T15+V15+X15+Z15+AB15+AD15+AF15+AH15+AJ15+AL15+AN15+AP15+N15+R15)/19</f>
        <v>100</v>
      </c>
      <c r="F15" s="13">
        <v>100</v>
      </c>
      <c r="G15" s="10"/>
      <c r="H15" s="13">
        <v>100</v>
      </c>
      <c r="I15" s="10"/>
      <c r="J15" s="13">
        <v>100</v>
      </c>
      <c r="K15" s="10"/>
      <c r="L15" s="13">
        <v>100</v>
      </c>
      <c r="M15" s="10"/>
      <c r="N15" s="13">
        <v>100</v>
      </c>
      <c r="O15" s="10"/>
      <c r="P15" s="13">
        <v>100</v>
      </c>
      <c r="Q15" s="10"/>
      <c r="R15" s="13">
        <v>100</v>
      </c>
      <c r="S15" s="10"/>
      <c r="T15" s="13">
        <v>100</v>
      </c>
      <c r="U15" s="10"/>
      <c r="V15" s="13">
        <v>100</v>
      </c>
      <c r="W15" s="10"/>
      <c r="X15" s="13">
        <v>100</v>
      </c>
      <c r="Y15" s="10"/>
      <c r="Z15" s="13">
        <v>100</v>
      </c>
      <c r="AA15" s="10"/>
      <c r="AB15" s="13">
        <v>100</v>
      </c>
      <c r="AC15" s="10"/>
      <c r="AD15" s="13">
        <v>100</v>
      </c>
      <c r="AE15" s="10"/>
      <c r="AF15" s="13">
        <v>100</v>
      </c>
      <c r="AG15" s="10"/>
      <c r="AH15" s="13">
        <v>100</v>
      </c>
      <c r="AI15" s="10"/>
      <c r="AJ15" s="13">
        <v>100</v>
      </c>
      <c r="AK15" s="10"/>
      <c r="AL15" s="13">
        <v>100</v>
      </c>
      <c r="AM15" s="10"/>
      <c r="AN15" s="13">
        <v>100</v>
      </c>
      <c r="AO15" s="10"/>
      <c r="AP15" s="13">
        <v>100</v>
      </c>
      <c r="AQ15" s="10"/>
      <c r="AR15" s="14" t="s">
        <v>71</v>
      </c>
    </row>
    <row r="16" spans="1:44" s="89" customFormat="1" ht="30" customHeight="1" x14ac:dyDescent="0.3">
      <c r="A16" s="10">
        <v>3</v>
      </c>
      <c r="B16" s="11">
        <v>18</v>
      </c>
      <c r="C16" s="12" t="s">
        <v>48</v>
      </c>
      <c r="D16" s="10" t="s">
        <v>5</v>
      </c>
      <c r="E16" s="21">
        <f>(F16+H16+J16+L16+P16+T16+V16+X16+Z16+AB16+AD16+AF16+AH16+AJ16+AL16+AN16+AP16+N16+R16)/19</f>
        <v>100</v>
      </c>
      <c r="F16" s="13">
        <v>100</v>
      </c>
      <c r="G16" s="10" t="s">
        <v>4</v>
      </c>
      <c r="H16" s="13">
        <v>100</v>
      </c>
      <c r="I16" s="10" t="s">
        <v>4</v>
      </c>
      <c r="J16" s="13">
        <v>100</v>
      </c>
      <c r="K16" s="10" t="s">
        <v>4</v>
      </c>
      <c r="L16" s="13">
        <v>100</v>
      </c>
      <c r="M16" s="10" t="s">
        <v>4</v>
      </c>
      <c r="N16" s="13">
        <v>100</v>
      </c>
      <c r="O16" s="10" t="s">
        <v>4</v>
      </c>
      <c r="P16" s="13">
        <v>100</v>
      </c>
      <c r="Q16" s="10" t="s">
        <v>4</v>
      </c>
      <c r="R16" s="13">
        <v>100</v>
      </c>
      <c r="S16" s="10" t="s">
        <v>4</v>
      </c>
      <c r="T16" s="13">
        <v>100</v>
      </c>
      <c r="U16" s="10" t="s">
        <v>4</v>
      </c>
      <c r="V16" s="13">
        <v>100</v>
      </c>
      <c r="W16" s="10" t="s">
        <v>4</v>
      </c>
      <c r="X16" s="13">
        <v>100</v>
      </c>
      <c r="Y16" s="10" t="s">
        <v>4</v>
      </c>
      <c r="Z16" s="13">
        <v>100</v>
      </c>
      <c r="AA16" s="10" t="s">
        <v>4</v>
      </c>
      <c r="AB16" s="13">
        <v>100</v>
      </c>
      <c r="AC16" s="10" t="s">
        <v>4</v>
      </c>
      <c r="AD16" s="13">
        <v>100</v>
      </c>
      <c r="AE16" s="10" t="s">
        <v>4</v>
      </c>
      <c r="AF16" s="13">
        <v>100</v>
      </c>
      <c r="AG16" s="10" t="s">
        <v>4</v>
      </c>
      <c r="AH16" s="13">
        <v>100</v>
      </c>
      <c r="AI16" s="10" t="s">
        <v>4</v>
      </c>
      <c r="AJ16" s="13">
        <v>100</v>
      </c>
      <c r="AK16" s="10" t="s">
        <v>4</v>
      </c>
      <c r="AL16" s="13">
        <v>100</v>
      </c>
      <c r="AM16" s="10" t="s">
        <v>4</v>
      </c>
      <c r="AN16" s="13">
        <v>100</v>
      </c>
      <c r="AO16" s="10" t="s">
        <v>4</v>
      </c>
      <c r="AP16" s="13">
        <v>100</v>
      </c>
      <c r="AQ16" s="10" t="s">
        <v>4</v>
      </c>
      <c r="AR16" s="14" t="s">
        <v>71</v>
      </c>
    </row>
    <row r="17" spans="1:44" s="89" customFormat="1" ht="30" customHeight="1" x14ac:dyDescent="0.3">
      <c r="A17" s="10">
        <v>4</v>
      </c>
      <c r="B17" s="11">
        <v>19</v>
      </c>
      <c r="C17" s="12" t="s">
        <v>49</v>
      </c>
      <c r="D17" s="10" t="s">
        <v>4</v>
      </c>
      <c r="E17" s="13">
        <v>95.5</v>
      </c>
      <c r="F17" s="13">
        <v>92.23</v>
      </c>
      <c r="G17" s="4" t="s">
        <v>13</v>
      </c>
      <c r="H17" s="13">
        <v>100.73</v>
      </c>
      <c r="I17" s="10" t="s">
        <v>4</v>
      </c>
      <c r="J17" s="13">
        <v>98.9</v>
      </c>
      <c r="K17" s="10" t="s">
        <v>4</v>
      </c>
      <c r="L17" s="15">
        <v>89.23</v>
      </c>
      <c r="M17" s="4" t="s">
        <v>13</v>
      </c>
      <c r="N17" s="13">
        <v>104.62</v>
      </c>
      <c r="O17" s="10" t="s">
        <v>4</v>
      </c>
      <c r="P17" s="13">
        <v>97.67</v>
      </c>
      <c r="Q17" s="10" t="s">
        <v>4</v>
      </c>
      <c r="R17" s="13">
        <v>114.71</v>
      </c>
      <c r="S17" s="10" t="s">
        <v>4</v>
      </c>
      <c r="T17" s="15">
        <v>77.42</v>
      </c>
      <c r="U17" s="4" t="s">
        <v>13</v>
      </c>
      <c r="V17" s="13">
        <v>95.95</v>
      </c>
      <c r="W17" s="10" t="s">
        <v>4</v>
      </c>
      <c r="X17" s="15">
        <v>72.22</v>
      </c>
      <c r="Y17" s="4" t="s">
        <v>13</v>
      </c>
      <c r="Z17" s="13">
        <v>95.77</v>
      </c>
      <c r="AA17" s="10" t="s">
        <v>4</v>
      </c>
      <c r="AB17" s="13">
        <v>97.5</v>
      </c>
      <c r="AC17" s="10" t="s">
        <v>4</v>
      </c>
      <c r="AD17" s="15">
        <v>85.92</v>
      </c>
      <c r="AE17" s="4" t="s">
        <v>13</v>
      </c>
      <c r="AF17" s="13">
        <v>104.55</v>
      </c>
      <c r="AG17" s="10" t="s">
        <v>4</v>
      </c>
      <c r="AH17" s="15">
        <v>83.16</v>
      </c>
      <c r="AI17" s="4" t="s">
        <v>13</v>
      </c>
      <c r="AJ17" s="13">
        <v>102.82</v>
      </c>
      <c r="AK17" s="10" t="s">
        <v>4</v>
      </c>
      <c r="AL17" s="15">
        <v>90.65</v>
      </c>
      <c r="AM17" s="4" t="s">
        <v>13</v>
      </c>
      <c r="AN17" s="15">
        <v>75.47</v>
      </c>
      <c r="AO17" s="4" t="s">
        <v>13</v>
      </c>
      <c r="AP17" s="15">
        <v>58.97</v>
      </c>
      <c r="AQ17" s="4" t="s">
        <v>13</v>
      </c>
      <c r="AR17" s="14" t="s">
        <v>71</v>
      </c>
    </row>
    <row r="18" spans="1:44" s="89" customFormat="1" ht="30" customHeight="1" x14ac:dyDescent="0.3">
      <c r="A18" s="10">
        <v>5</v>
      </c>
      <c r="B18" s="11">
        <v>20</v>
      </c>
      <c r="C18" s="12" t="s">
        <v>50</v>
      </c>
      <c r="D18" s="10" t="s">
        <v>5</v>
      </c>
      <c r="E18" s="21">
        <f>(F18+H18+J18+L18+P18+T18+V18+X18+Z18+AB18+AD18+AF18+AH18+AJ18+AL18+AN18+AP18+N18+R18)/19</f>
        <v>91.499473684210543</v>
      </c>
      <c r="F18" s="13">
        <v>92.23</v>
      </c>
      <c r="G18" s="10" t="s">
        <v>4</v>
      </c>
      <c r="H18" s="13">
        <v>100.73</v>
      </c>
      <c r="I18" s="10" t="s">
        <v>4</v>
      </c>
      <c r="J18" s="13">
        <v>98.9</v>
      </c>
      <c r="K18" s="10" t="s">
        <v>4</v>
      </c>
      <c r="L18" s="15">
        <v>89.23</v>
      </c>
      <c r="M18" s="4" t="s">
        <v>13</v>
      </c>
      <c r="N18" s="13">
        <v>104.62</v>
      </c>
      <c r="O18" s="10" t="s">
        <v>4</v>
      </c>
      <c r="P18" s="13">
        <v>97.67</v>
      </c>
      <c r="Q18" s="10" t="s">
        <v>4</v>
      </c>
      <c r="R18" s="13">
        <v>114.71</v>
      </c>
      <c r="S18" s="10" t="s">
        <v>4</v>
      </c>
      <c r="T18" s="15">
        <v>77.42</v>
      </c>
      <c r="U18" s="4" t="s">
        <v>13</v>
      </c>
      <c r="V18" s="13">
        <v>95.95</v>
      </c>
      <c r="W18" s="10" t="s">
        <v>4</v>
      </c>
      <c r="X18" s="15">
        <v>72.22</v>
      </c>
      <c r="Y18" s="4" t="s">
        <v>13</v>
      </c>
      <c r="Z18" s="13">
        <v>95.77</v>
      </c>
      <c r="AA18" s="10" t="s">
        <v>4</v>
      </c>
      <c r="AB18" s="13">
        <v>97.5</v>
      </c>
      <c r="AC18" s="10" t="s">
        <v>4</v>
      </c>
      <c r="AD18" s="15">
        <v>85.92</v>
      </c>
      <c r="AE18" s="4" t="s">
        <v>13</v>
      </c>
      <c r="AF18" s="13">
        <v>104.55</v>
      </c>
      <c r="AG18" s="10" t="s">
        <v>4</v>
      </c>
      <c r="AH18" s="15">
        <v>83.16</v>
      </c>
      <c r="AI18" s="4" t="s">
        <v>13</v>
      </c>
      <c r="AJ18" s="13">
        <v>102.82</v>
      </c>
      <c r="AK18" s="10" t="s">
        <v>4</v>
      </c>
      <c r="AL18" s="15">
        <v>90.65</v>
      </c>
      <c r="AM18" s="4" t="s">
        <v>13</v>
      </c>
      <c r="AN18" s="15">
        <v>75.47</v>
      </c>
      <c r="AO18" s="4" t="s">
        <v>13</v>
      </c>
      <c r="AP18" s="15">
        <v>58.97</v>
      </c>
      <c r="AQ18" s="4" t="s">
        <v>13</v>
      </c>
      <c r="AR18" s="14" t="s">
        <v>71</v>
      </c>
    </row>
    <row r="19" spans="1:44" s="89" customFormat="1" ht="30" customHeight="1" x14ac:dyDescent="0.3">
      <c r="A19" s="10">
        <v>6</v>
      </c>
      <c r="B19" s="11">
        <v>21</v>
      </c>
      <c r="C19" s="12" t="s">
        <v>51</v>
      </c>
      <c r="D19" s="10" t="s">
        <v>4</v>
      </c>
      <c r="E19" s="13" t="s">
        <v>199</v>
      </c>
      <c r="F19" s="13">
        <v>-1.59</v>
      </c>
      <c r="G19" s="10" t="s">
        <v>4</v>
      </c>
      <c r="H19" s="13">
        <v>-0.85</v>
      </c>
      <c r="I19" s="10" t="s">
        <v>4</v>
      </c>
      <c r="J19" s="13">
        <v>0.21</v>
      </c>
      <c r="K19" s="10" t="s">
        <v>4</v>
      </c>
      <c r="L19" s="13">
        <v>-2.5499999999999998</v>
      </c>
      <c r="M19" s="10" t="s">
        <v>4</v>
      </c>
      <c r="N19" s="13">
        <v>0.28000000000000003</v>
      </c>
      <c r="O19" s="10" t="s">
        <v>4</v>
      </c>
      <c r="P19" s="15">
        <v>1.71</v>
      </c>
      <c r="Q19" s="4" t="s">
        <v>13</v>
      </c>
      <c r="R19" s="13">
        <v>0</v>
      </c>
      <c r="S19" s="10" t="s">
        <v>4</v>
      </c>
      <c r="T19" s="15">
        <v>2.72</v>
      </c>
      <c r="U19" s="4" t="s">
        <v>13</v>
      </c>
      <c r="V19" s="13">
        <v>-0.31</v>
      </c>
      <c r="W19" s="10" t="s">
        <v>4</v>
      </c>
      <c r="X19" s="15">
        <v>1.1299999999999999</v>
      </c>
      <c r="Y19" s="4" t="s">
        <v>13</v>
      </c>
      <c r="Z19" s="15">
        <v>2.85</v>
      </c>
      <c r="AA19" s="4" t="s">
        <v>13</v>
      </c>
      <c r="AB19" s="13">
        <v>0.2</v>
      </c>
      <c r="AC19" s="10" t="s">
        <v>4</v>
      </c>
      <c r="AD19" s="13">
        <v>-0.31</v>
      </c>
      <c r="AE19" s="10" t="s">
        <v>4</v>
      </c>
      <c r="AF19" s="13">
        <v>-0.88</v>
      </c>
      <c r="AG19" s="10" t="s">
        <v>4</v>
      </c>
      <c r="AH19" s="13">
        <v>-0.77</v>
      </c>
      <c r="AI19" s="10" t="s">
        <v>4</v>
      </c>
      <c r="AJ19" s="13">
        <v>-0.31</v>
      </c>
      <c r="AK19" s="10" t="s">
        <v>4</v>
      </c>
      <c r="AL19" s="13">
        <v>0</v>
      </c>
      <c r="AM19" s="10" t="s">
        <v>4</v>
      </c>
      <c r="AN19" s="15">
        <v>0.48</v>
      </c>
      <c r="AO19" s="4" t="s">
        <v>13</v>
      </c>
      <c r="AP19" s="13">
        <v>0</v>
      </c>
      <c r="AQ19" s="10" t="s">
        <v>4</v>
      </c>
      <c r="AR19" s="14" t="s">
        <v>71</v>
      </c>
    </row>
    <row r="20" spans="1:44" s="89" customFormat="1" ht="30" customHeight="1" x14ac:dyDescent="0.3">
      <c r="A20" s="10">
        <v>7</v>
      </c>
      <c r="B20" s="11">
        <v>22</v>
      </c>
      <c r="C20" s="12" t="s">
        <v>52</v>
      </c>
      <c r="D20" s="10" t="s">
        <v>5</v>
      </c>
      <c r="E20" s="21">
        <f>(F20+H20+J20+L20+P20+T20+V20+X20+Z20+AB20+AD20+AF20+AH20+AJ20+AL20+AN20+AP20+N20+R20)/19</f>
        <v>0.10578947368421056</v>
      </c>
      <c r="F20" s="13">
        <v>-1.59</v>
      </c>
      <c r="G20" s="10" t="s">
        <v>4</v>
      </c>
      <c r="H20" s="13">
        <v>-0.85</v>
      </c>
      <c r="I20" s="10" t="s">
        <v>4</v>
      </c>
      <c r="J20" s="13">
        <v>0.21</v>
      </c>
      <c r="K20" s="10" t="s">
        <v>4</v>
      </c>
      <c r="L20" s="13">
        <v>-2.5499999999999998</v>
      </c>
      <c r="M20" s="10" t="s">
        <v>4</v>
      </c>
      <c r="N20" s="13">
        <v>0.28000000000000003</v>
      </c>
      <c r="O20" s="10" t="s">
        <v>4</v>
      </c>
      <c r="P20" s="15">
        <v>1.71</v>
      </c>
      <c r="Q20" s="4" t="s">
        <v>13</v>
      </c>
      <c r="R20" s="13">
        <v>0</v>
      </c>
      <c r="S20" s="10" t="s">
        <v>4</v>
      </c>
      <c r="T20" s="15">
        <v>2.72</v>
      </c>
      <c r="U20" s="4" t="s">
        <v>13</v>
      </c>
      <c r="V20" s="13">
        <v>-0.31</v>
      </c>
      <c r="W20" s="10" t="s">
        <v>4</v>
      </c>
      <c r="X20" s="15">
        <v>1.1299999999999999</v>
      </c>
      <c r="Y20" s="4" t="s">
        <v>13</v>
      </c>
      <c r="Z20" s="15">
        <v>2.85</v>
      </c>
      <c r="AA20" s="4" t="s">
        <v>13</v>
      </c>
      <c r="AB20" s="13">
        <v>0.2</v>
      </c>
      <c r="AC20" s="10" t="s">
        <v>4</v>
      </c>
      <c r="AD20" s="13">
        <v>-0.31</v>
      </c>
      <c r="AE20" s="10" t="s">
        <v>4</v>
      </c>
      <c r="AF20" s="13">
        <v>-0.88</v>
      </c>
      <c r="AG20" s="10" t="s">
        <v>4</v>
      </c>
      <c r="AH20" s="13">
        <v>-0.77</v>
      </c>
      <c r="AI20" s="10" t="s">
        <v>4</v>
      </c>
      <c r="AJ20" s="13">
        <v>-0.31</v>
      </c>
      <c r="AK20" s="10" t="s">
        <v>4</v>
      </c>
      <c r="AL20" s="13">
        <v>0</v>
      </c>
      <c r="AM20" s="10" t="s">
        <v>4</v>
      </c>
      <c r="AN20" s="15">
        <v>0.48</v>
      </c>
      <c r="AO20" s="4" t="s">
        <v>13</v>
      </c>
      <c r="AP20" s="13">
        <v>0</v>
      </c>
      <c r="AQ20" s="10" t="s">
        <v>4</v>
      </c>
      <c r="AR20" s="14" t="s">
        <v>71</v>
      </c>
    </row>
    <row r="21" spans="1:44" s="89" customFormat="1" ht="30" customHeight="1" x14ac:dyDescent="0.3">
      <c r="A21" s="10">
        <v>8</v>
      </c>
      <c r="B21" s="11">
        <v>68</v>
      </c>
      <c r="C21" s="12" t="s">
        <v>22</v>
      </c>
      <c r="D21" s="10" t="s">
        <v>23</v>
      </c>
      <c r="E21" s="13"/>
      <c r="F21" s="15"/>
      <c r="G21" s="4" t="s">
        <v>13</v>
      </c>
      <c r="H21" s="15"/>
      <c r="I21" s="4" t="s">
        <v>13</v>
      </c>
      <c r="J21" s="13"/>
      <c r="K21" s="10" t="s">
        <v>4</v>
      </c>
      <c r="L21" s="15"/>
      <c r="M21" s="4" t="s">
        <v>13</v>
      </c>
      <c r="N21" s="15"/>
      <c r="O21" s="4" t="s">
        <v>13</v>
      </c>
      <c r="P21" s="15"/>
      <c r="Q21" s="4" t="s">
        <v>13</v>
      </c>
      <c r="R21" s="15"/>
      <c r="S21" s="4" t="s">
        <v>13</v>
      </c>
      <c r="T21" s="13"/>
      <c r="U21" s="10" t="s">
        <v>4</v>
      </c>
      <c r="V21" s="15"/>
      <c r="W21" s="4" t="s">
        <v>13</v>
      </c>
      <c r="X21" s="15"/>
      <c r="Y21" s="4" t="s">
        <v>13</v>
      </c>
      <c r="Z21" s="15"/>
      <c r="AA21" s="4" t="s">
        <v>13</v>
      </c>
      <c r="AB21" s="13"/>
      <c r="AC21" s="10" t="s">
        <v>4</v>
      </c>
      <c r="AD21" s="15"/>
      <c r="AE21" s="4" t="s">
        <v>13</v>
      </c>
      <c r="AF21" s="13"/>
      <c r="AG21" s="10" t="s">
        <v>4</v>
      </c>
      <c r="AH21" s="15"/>
      <c r="AI21" s="4" t="s">
        <v>13</v>
      </c>
      <c r="AJ21" s="15"/>
      <c r="AK21" s="4" t="s">
        <v>13</v>
      </c>
      <c r="AL21" s="15"/>
      <c r="AM21" s="4" t="s">
        <v>13</v>
      </c>
      <c r="AN21" s="15"/>
      <c r="AO21" s="4" t="s">
        <v>13</v>
      </c>
      <c r="AP21" s="15"/>
      <c r="AQ21" s="4" t="s">
        <v>13</v>
      </c>
      <c r="AR21" s="14" t="s">
        <v>71</v>
      </c>
    </row>
    <row r="22" spans="1:44" s="89" customFormat="1" ht="30" customHeight="1" x14ac:dyDescent="0.3">
      <c r="A22" s="10">
        <v>9</v>
      </c>
      <c r="B22" s="11">
        <v>79</v>
      </c>
      <c r="C22" s="12" t="s">
        <v>33</v>
      </c>
      <c r="D22" s="10" t="s">
        <v>28</v>
      </c>
      <c r="E22" s="13"/>
      <c r="F22" s="13"/>
      <c r="G22" s="10" t="s">
        <v>4</v>
      </c>
      <c r="H22" s="13"/>
      <c r="I22" s="10" t="s">
        <v>4</v>
      </c>
      <c r="J22" s="13"/>
      <c r="K22" s="10" t="s">
        <v>4</v>
      </c>
      <c r="L22" s="13"/>
      <c r="M22" s="10" t="s">
        <v>4</v>
      </c>
      <c r="N22" s="13"/>
      <c r="O22" s="10" t="s">
        <v>4</v>
      </c>
      <c r="P22" s="13"/>
      <c r="Q22" s="10" t="s">
        <v>4</v>
      </c>
      <c r="R22" s="13"/>
      <c r="S22" s="10" t="s">
        <v>4</v>
      </c>
      <c r="T22" s="13"/>
      <c r="U22" s="10" t="s">
        <v>4</v>
      </c>
      <c r="V22" s="13"/>
      <c r="W22" s="10" t="s">
        <v>4</v>
      </c>
      <c r="X22" s="13"/>
      <c r="Y22" s="10" t="s">
        <v>4</v>
      </c>
      <c r="Z22" s="13"/>
      <c r="AA22" s="10" t="s">
        <v>4</v>
      </c>
      <c r="AB22" s="13"/>
      <c r="AC22" s="10" t="s">
        <v>4</v>
      </c>
      <c r="AD22" s="13"/>
      <c r="AE22" s="10" t="s">
        <v>4</v>
      </c>
      <c r="AF22" s="13"/>
      <c r="AG22" s="10" t="s">
        <v>4</v>
      </c>
      <c r="AH22" s="13"/>
      <c r="AI22" s="10" t="s">
        <v>4</v>
      </c>
      <c r="AJ22" s="13"/>
      <c r="AK22" s="10" t="s">
        <v>4</v>
      </c>
      <c r="AL22" s="13"/>
      <c r="AM22" s="10" t="s">
        <v>4</v>
      </c>
      <c r="AN22" s="13"/>
      <c r="AO22" s="10" t="s">
        <v>4</v>
      </c>
      <c r="AP22" s="13"/>
      <c r="AQ22" s="10" t="s">
        <v>4</v>
      </c>
      <c r="AR22" s="14" t="s">
        <v>71</v>
      </c>
    </row>
    <row r="23" spans="1:44" s="89" customFormat="1" ht="30" customHeight="1" x14ac:dyDescent="0.3">
      <c r="A23" s="10">
        <v>10</v>
      </c>
      <c r="B23" s="11">
        <v>81</v>
      </c>
      <c r="C23" s="12" t="s">
        <v>35</v>
      </c>
      <c r="D23" s="10" t="s">
        <v>36</v>
      </c>
      <c r="E23" s="13"/>
      <c r="F23" s="13"/>
      <c r="G23" s="10" t="s">
        <v>4</v>
      </c>
      <c r="H23" s="13"/>
      <c r="I23" s="10" t="s">
        <v>4</v>
      </c>
      <c r="J23" s="13"/>
      <c r="K23" s="10" t="s">
        <v>4</v>
      </c>
      <c r="L23" s="13"/>
      <c r="M23" s="10" t="s">
        <v>4</v>
      </c>
      <c r="N23" s="13"/>
      <c r="O23" s="10" t="s">
        <v>4</v>
      </c>
      <c r="P23" s="13"/>
      <c r="Q23" s="10" t="s">
        <v>4</v>
      </c>
      <c r="R23" s="13"/>
      <c r="S23" s="10" t="s">
        <v>4</v>
      </c>
      <c r="T23" s="13"/>
      <c r="U23" s="10" t="s">
        <v>4</v>
      </c>
      <c r="V23" s="13"/>
      <c r="W23" s="10" t="s">
        <v>4</v>
      </c>
      <c r="X23" s="13"/>
      <c r="Y23" s="10" t="s">
        <v>4</v>
      </c>
      <c r="Z23" s="13"/>
      <c r="AA23" s="10" t="s">
        <v>4</v>
      </c>
      <c r="AB23" s="13"/>
      <c r="AC23" s="10" t="s">
        <v>4</v>
      </c>
      <c r="AD23" s="13"/>
      <c r="AE23" s="10" t="s">
        <v>4</v>
      </c>
      <c r="AF23" s="13"/>
      <c r="AG23" s="10" t="s">
        <v>4</v>
      </c>
      <c r="AH23" s="13"/>
      <c r="AI23" s="10" t="s">
        <v>4</v>
      </c>
      <c r="AJ23" s="13"/>
      <c r="AK23" s="10" t="s">
        <v>4</v>
      </c>
      <c r="AL23" s="13"/>
      <c r="AM23" s="10" t="s">
        <v>4</v>
      </c>
      <c r="AN23" s="13"/>
      <c r="AO23" s="10" t="s">
        <v>4</v>
      </c>
      <c r="AP23" s="13"/>
      <c r="AQ23" s="10" t="s">
        <v>4</v>
      </c>
      <c r="AR23" s="14" t="s">
        <v>71</v>
      </c>
    </row>
    <row r="24" spans="1:44" s="89" customFormat="1" ht="30" customHeight="1" x14ac:dyDescent="0.3">
      <c r="A24" s="10">
        <v>11</v>
      </c>
      <c r="B24" s="11">
        <v>23</v>
      </c>
      <c r="C24" s="12" t="s">
        <v>53</v>
      </c>
      <c r="D24" s="10" t="s">
        <v>4</v>
      </c>
      <c r="E24" s="13"/>
      <c r="F24" s="10" t="s">
        <v>4</v>
      </c>
      <c r="G24" s="10" t="s">
        <v>4</v>
      </c>
      <c r="H24" s="10" t="s">
        <v>4</v>
      </c>
      <c r="I24" s="10" t="s">
        <v>4</v>
      </c>
      <c r="J24" s="10" t="s">
        <v>4</v>
      </c>
      <c r="K24" s="10" t="s">
        <v>4</v>
      </c>
      <c r="L24" s="10" t="s">
        <v>4</v>
      </c>
      <c r="M24" s="10" t="s">
        <v>4</v>
      </c>
      <c r="N24" s="10" t="s">
        <v>4</v>
      </c>
      <c r="O24" s="10" t="s">
        <v>4</v>
      </c>
      <c r="P24" s="10" t="s">
        <v>4</v>
      </c>
      <c r="Q24" s="10" t="s">
        <v>4</v>
      </c>
      <c r="R24" s="10" t="s">
        <v>4</v>
      </c>
      <c r="S24" s="10" t="s">
        <v>4</v>
      </c>
      <c r="T24" s="10" t="s">
        <v>4</v>
      </c>
      <c r="U24" s="10" t="s">
        <v>4</v>
      </c>
      <c r="V24" s="10" t="s">
        <v>4</v>
      </c>
      <c r="W24" s="10" t="s">
        <v>4</v>
      </c>
      <c r="X24" s="10" t="s">
        <v>4</v>
      </c>
      <c r="Y24" s="10" t="s">
        <v>4</v>
      </c>
      <c r="Z24" s="10" t="s">
        <v>4</v>
      </c>
      <c r="AA24" s="10" t="s">
        <v>4</v>
      </c>
      <c r="AB24" s="10" t="s">
        <v>4</v>
      </c>
      <c r="AC24" s="10" t="s">
        <v>4</v>
      </c>
      <c r="AD24" s="10" t="s">
        <v>4</v>
      </c>
      <c r="AE24" s="10" t="s">
        <v>4</v>
      </c>
      <c r="AF24" s="10" t="s">
        <v>4</v>
      </c>
      <c r="AG24" s="10" t="s">
        <v>4</v>
      </c>
      <c r="AH24" s="10" t="s">
        <v>4</v>
      </c>
      <c r="AI24" s="10" t="s">
        <v>4</v>
      </c>
      <c r="AJ24" s="10" t="s">
        <v>4</v>
      </c>
      <c r="AK24" s="10" t="s">
        <v>4</v>
      </c>
      <c r="AL24" s="10" t="s">
        <v>4</v>
      </c>
      <c r="AM24" s="10" t="s">
        <v>4</v>
      </c>
      <c r="AN24" s="10" t="s">
        <v>4</v>
      </c>
      <c r="AO24" s="10" t="s">
        <v>4</v>
      </c>
      <c r="AP24" s="10" t="s">
        <v>4</v>
      </c>
      <c r="AQ24" s="10" t="s">
        <v>4</v>
      </c>
      <c r="AR24" s="14" t="s">
        <v>73</v>
      </c>
    </row>
    <row r="25" spans="1:44" s="89" customFormat="1" ht="30" customHeight="1" x14ac:dyDescent="0.3">
      <c r="A25" s="10">
        <v>12</v>
      </c>
      <c r="B25" s="11">
        <v>24</v>
      </c>
      <c r="C25" s="12" t="s">
        <v>54</v>
      </c>
      <c r="D25" s="10" t="s">
        <v>4</v>
      </c>
      <c r="E25" s="13"/>
      <c r="F25" s="10" t="s">
        <v>4</v>
      </c>
      <c r="G25" s="10" t="s">
        <v>4</v>
      </c>
      <c r="H25" s="10" t="s">
        <v>4</v>
      </c>
      <c r="I25" s="10" t="s">
        <v>4</v>
      </c>
      <c r="J25" s="10" t="s">
        <v>4</v>
      </c>
      <c r="K25" s="10" t="s">
        <v>4</v>
      </c>
      <c r="L25" s="10" t="s">
        <v>4</v>
      </c>
      <c r="M25" s="10" t="s">
        <v>4</v>
      </c>
      <c r="N25" s="10" t="s">
        <v>4</v>
      </c>
      <c r="O25" s="10" t="s">
        <v>4</v>
      </c>
      <c r="P25" s="10" t="s">
        <v>4</v>
      </c>
      <c r="Q25" s="10" t="s">
        <v>4</v>
      </c>
      <c r="R25" s="10" t="s">
        <v>4</v>
      </c>
      <c r="S25" s="10" t="s">
        <v>4</v>
      </c>
      <c r="T25" s="10" t="s">
        <v>4</v>
      </c>
      <c r="U25" s="10" t="s">
        <v>4</v>
      </c>
      <c r="V25" s="10" t="s">
        <v>4</v>
      </c>
      <c r="W25" s="10" t="s">
        <v>4</v>
      </c>
      <c r="X25" s="10" t="s">
        <v>4</v>
      </c>
      <c r="Y25" s="10" t="s">
        <v>4</v>
      </c>
      <c r="Z25" s="10" t="s">
        <v>4</v>
      </c>
      <c r="AA25" s="10" t="s">
        <v>4</v>
      </c>
      <c r="AB25" s="10" t="s">
        <v>4</v>
      </c>
      <c r="AC25" s="10" t="s">
        <v>4</v>
      </c>
      <c r="AD25" s="10" t="s">
        <v>4</v>
      </c>
      <c r="AE25" s="10" t="s">
        <v>4</v>
      </c>
      <c r="AF25" s="10" t="s">
        <v>4</v>
      </c>
      <c r="AG25" s="10" t="s">
        <v>4</v>
      </c>
      <c r="AH25" s="10" t="s">
        <v>4</v>
      </c>
      <c r="AI25" s="10" t="s">
        <v>4</v>
      </c>
      <c r="AJ25" s="10" t="s">
        <v>4</v>
      </c>
      <c r="AK25" s="10" t="s">
        <v>4</v>
      </c>
      <c r="AL25" s="10" t="s">
        <v>4</v>
      </c>
      <c r="AM25" s="10" t="s">
        <v>4</v>
      </c>
      <c r="AN25" s="10" t="s">
        <v>4</v>
      </c>
      <c r="AO25" s="10" t="s">
        <v>4</v>
      </c>
      <c r="AP25" s="10" t="s">
        <v>4</v>
      </c>
      <c r="AQ25" s="10" t="s">
        <v>4</v>
      </c>
      <c r="AR25" s="14" t="s">
        <v>73</v>
      </c>
    </row>
    <row r="26" spans="1:44" s="89" customFormat="1" ht="30" customHeight="1" x14ac:dyDescent="0.3">
      <c r="A26" s="10">
        <v>13</v>
      </c>
      <c r="B26" s="11">
        <v>49</v>
      </c>
      <c r="C26" s="12" t="s">
        <v>56</v>
      </c>
      <c r="D26" s="10" t="s">
        <v>4</v>
      </c>
      <c r="E26" s="13"/>
      <c r="F26" s="10" t="s">
        <v>4</v>
      </c>
      <c r="G26" s="10" t="s">
        <v>4</v>
      </c>
      <c r="H26" s="10" t="s">
        <v>4</v>
      </c>
      <c r="I26" s="10" t="s">
        <v>4</v>
      </c>
      <c r="J26" s="10" t="s">
        <v>4</v>
      </c>
      <c r="K26" s="10" t="s">
        <v>4</v>
      </c>
      <c r="L26" s="10" t="s">
        <v>4</v>
      </c>
      <c r="M26" s="10" t="s">
        <v>4</v>
      </c>
      <c r="N26" s="10" t="s">
        <v>4</v>
      </c>
      <c r="O26" s="10" t="s">
        <v>4</v>
      </c>
      <c r="P26" s="10" t="s">
        <v>4</v>
      </c>
      <c r="Q26" s="10" t="s">
        <v>4</v>
      </c>
      <c r="R26" s="10" t="s">
        <v>4</v>
      </c>
      <c r="S26" s="10" t="s">
        <v>4</v>
      </c>
      <c r="T26" s="10" t="s">
        <v>4</v>
      </c>
      <c r="U26" s="10" t="s">
        <v>4</v>
      </c>
      <c r="V26" s="10" t="s">
        <v>4</v>
      </c>
      <c r="W26" s="10" t="s">
        <v>4</v>
      </c>
      <c r="X26" s="10" t="s">
        <v>4</v>
      </c>
      <c r="Y26" s="10" t="s">
        <v>4</v>
      </c>
      <c r="Z26" s="10" t="s">
        <v>4</v>
      </c>
      <c r="AA26" s="10" t="s">
        <v>4</v>
      </c>
      <c r="AB26" s="10" t="s">
        <v>4</v>
      </c>
      <c r="AC26" s="10" t="s">
        <v>4</v>
      </c>
      <c r="AD26" s="10" t="s">
        <v>4</v>
      </c>
      <c r="AE26" s="10" t="s">
        <v>4</v>
      </c>
      <c r="AF26" s="10" t="s">
        <v>4</v>
      </c>
      <c r="AG26" s="10" t="s">
        <v>4</v>
      </c>
      <c r="AH26" s="10" t="s">
        <v>4</v>
      </c>
      <c r="AI26" s="10" t="s">
        <v>4</v>
      </c>
      <c r="AJ26" s="10" t="s">
        <v>4</v>
      </c>
      <c r="AK26" s="10" t="s">
        <v>4</v>
      </c>
      <c r="AL26" s="10" t="s">
        <v>4</v>
      </c>
      <c r="AM26" s="10" t="s">
        <v>4</v>
      </c>
      <c r="AN26" s="10" t="s">
        <v>4</v>
      </c>
      <c r="AO26" s="10" t="s">
        <v>4</v>
      </c>
      <c r="AP26" s="10" t="s">
        <v>4</v>
      </c>
      <c r="AQ26" s="10" t="s">
        <v>4</v>
      </c>
      <c r="AR26" s="14" t="s">
        <v>73</v>
      </c>
    </row>
    <row r="27" spans="1:44" s="89" customFormat="1" ht="30" customHeight="1" x14ac:dyDescent="0.3">
      <c r="A27" s="10">
        <v>14</v>
      </c>
      <c r="B27" s="11">
        <v>53</v>
      </c>
      <c r="C27" s="12" t="s">
        <v>57</v>
      </c>
      <c r="D27" s="90">
        <v>1</v>
      </c>
      <c r="E27" s="13"/>
      <c r="F27" s="90">
        <v>1</v>
      </c>
      <c r="G27" s="10" t="s">
        <v>4</v>
      </c>
      <c r="H27" s="90">
        <v>1</v>
      </c>
      <c r="I27" s="10" t="s">
        <v>4</v>
      </c>
      <c r="J27" s="90">
        <v>1</v>
      </c>
      <c r="K27" s="10" t="s">
        <v>4</v>
      </c>
      <c r="L27" s="90">
        <v>1</v>
      </c>
      <c r="M27" s="10" t="s">
        <v>4</v>
      </c>
      <c r="N27" s="90">
        <v>1</v>
      </c>
      <c r="O27" s="10" t="s">
        <v>4</v>
      </c>
      <c r="P27" s="90">
        <v>1</v>
      </c>
      <c r="Q27" s="10" t="s">
        <v>4</v>
      </c>
      <c r="R27" s="90">
        <v>1</v>
      </c>
      <c r="S27" s="10" t="s">
        <v>4</v>
      </c>
      <c r="T27" s="90">
        <v>1</v>
      </c>
      <c r="U27" s="10" t="s">
        <v>4</v>
      </c>
      <c r="V27" s="90">
        <v>1</v>
      </c>
      <c r="W27" s="10" t="s">
        <v>4</v>
      </c>
      <c r="X27" s="90">
        <v>1</v>
      </c>
      <c r="Y27" s="10" t="s">
        <v>4</v>
      </c>
      <c r="Z27" s="90">
        <v>1</v>
      </c>
      <c r="AA27" s="10" t="s">
        <v>4</v>
      </c>
      <c r="AB27" s="90">
        <v>1</v>
      </c>
      <c r="AC27" s="10" t="s">
        <v>4</v>
      </c>
      <c r="AD27" s="90">
        <v>1</v>
      </c>
      <c r="AE27" s="10" t="s">
        <v>4</v>
      </c>
      <c r="AF27" s="90">
        <v>1</v>
      </c>
      <c r="AG27" s="10" t="s">
        <v>4</v>
      </c>
      <c r="AH27" s="90">
        <v>1</v>
      </c>
      <c r="AI27" s="10" t="s">
        <v>4</v>
      </c>
      <c r="AJ27" s="90">
        <v>1</v>
      </c>
      <c r="AK27" s="10" t="s">
        <v>4</v>
      </c>
      <c r="AL27" s="90">
        <v>1</v>
      </c>
      <c r="AM27" s="10" t="s">
        <v>4</v>
      </c>
      <c r="AN27" s="90">
        <v>1</v>
      </c>
      <c r="AO27" s="10" t="s">
        <v>4</v>
      </c>
      <c r="AP27" s="90">
        <v>1</v>
      </c>
      <c r="AQ27" s="10" t="s">
        <v>4</v>
      </c>
      <c r="AR27" s="14" t="s">
        <v>73</v>
      </c>
    </row>
    <row r="28" spans="1:44" s="89" customFormat="1" ht="30" customHeight="1" x14ac:dyDescent="0.3">
      <c r="A28" s="10">
        <v>15</v>
      </c>
      <c r="B28" s="11">
        <v>54</v>
      </c>
      <c r="C28" s="12" t="s">
        <v>12</v>
      </c>
      <c r="D28" s="10" t="s">
        <v>13</v>
      </c>
      <c r="E28" s="13"/>
      <c r="F28" s="13" t="s">
        <v>13</v>
      </c>
      <c r="G28" s="10" t="s">
        <v>4</v>
      </c>
      <c r="H28" s="13" t="s">
        <v>13</v>
      </c>
      <c r="I28" s="10" t="s">
        <v>4</v>
      </c>
      <c r="J28" s="13" t="s">
        <v>13</v>
      </c>
      <c r="K28" s="10" t="s">
        <v>4</v>
      </c>
      <c r="L28" s="13" t="s">
        <v>13</v>
      </c>
      <c r="M28" s="10" t="s">
        <v>4</v>
      </c>
      <c r="N28" s="13" t="s">
        <v>13</v>
      </c>
      <c r="O28" s="10" t="s">
        <v>4</v>
      </c>
      <c r="P28" s="13" t="s">
        <v>13</v>
      </c>
      <c r="Q28" s="10" t="s">
        <v>4</v>
      </c>
      <c r="R28" s="13" t="s">
        <v>13</v>
      </c>
      <c r="S28" s="10" t="s">
        <v>4</v>
      </c>
      <c r="T28" s="13" t="s">
        <v>13</v>
      </c>
      <c r="U28" s="10" t="s">
        <v>4</v>
      </c>
      <c r="V28" s="13" t="s">
        <v>13</v>
      </c>
      <c r="W28" s="10" t="s">
        <v>4</v>
      </c>
      <c r="X28" s="13" t="s">
        <v>13</v>
      </c>
      <c r="Y28" s="10" t="s">
        <v>4</v>
      </c>
      <c r="Z28" s="13" t="s">
        <v>13</v>
      </c>
      <c r="AA28" s="10" t="s">
        <v>4</v>
      </c>
      <c r="AB28" s="13" t="s">
        <v>13</v>
      </c>
      <c r="AC28" s="10" t="s">
        <v>4</v>
      </c>
      <c r="AD28" s="13" t="s">
        <v>13</v>
      </c>
      <c r="AE28" s="10" t="s">
        <v>4</v>
      </c>
      <c r="AF28" s="13" t="s">
        <v>13</v>
      </c>
      <c r="AG28" s="10" t="s">
        <v>4</v>
      </c>
      <c r="AH28" s="13" t="s">
        <v>13</v>
      </c>
      <c r="AI28" s="10" t="s">
        <v>4</v>
      </c>
      <c r="AJ28" s="13" t="s">
        <v>13</v>
      </c>
      <c r="AK28" s="10" t="s">
        <v>4</v>
      </c>
      <c r="AL28" s="13" t="s">
        <v>13</v>
      </c>
      <c r="AM28" s="10" t="s">
        <v>4</v>
      </c>
      <c r="AN28" s="13" t="s">
        <v>13</v>
      </c>
      <c r="AO28" s="10" t="s">
        <v>4</v>
      </c>
      <c r="AP28" s="13" t="s">
        <v>13</v>
      </c>
      <c r="AQ28" s="10" t="s">
        <v>4</v>
      </c>
      <c r="AR28" s="14" t="s">
        <v>73</v>
      </c>
    </row>
    <row r="29" spans="1:44" s="89" customFormat="1" ht="30" customHeight="1" x14ac:dyDescent="0.3">
      <c r="A29" s="10">
        <v>16</v>
      </c>
      <c r="B29" s="11">
        <v>55</v>
      </c>
      <c r="C29" s="12" t="s">
        <v>58</v>
      </c>
      <c r="D29" s="10" t="s">
        <v>5</v>
      </c>
      <c r="E29" s="21">
        <f>(F29+H29+J29+L29+P29+T29+V29+X29+Z29+AB29+AD29+AF29+AH29+AJ29+AL29+AN29+AP29+N29+R29)/19</f>
        <v>0</v>
      </c>
      <c r="F29" s="13"/>
      <c r="G29" s="10" t="s">
        <v>4</v>
      </c>
      <c r="H29" s="13"/>
      <c r="I29" s="10" t="s">
        <v>4</v>
      </c>
      <c r="J29" s="13"/>
      <c r="K29" s="10" t="s">
        <v>4</v>
      </c>
      <c r="L29" s="13"/>
      <c r="M29" s="10" t="s">
        <v>4</v>
      </c>
      <c r="N29" s="13"/>
      <c r="O29" s="10" t="s">
        <v>4</v>
      </c>
      <c r="P29" s="13"/>
      <c r="Q29" s="10" t="s">
        <v>4</v>
      </c>
      <c r="R29" s="13"/>
      <c r="S29" s="10" t="s">
        <v>4</v>
      </c>
      <c r="T29" s="13"/>
      <c r="U29" s="10" t="s">
        <v>4</v>
      </c>
      <c r="V29" s="13"/>
      <c r="W29" s="10" t="s">
        <v>4</v>
      </c>
      <c r="X29" s="13"/>
      <c r="Y29" s="10" t="s">
        <v>4</v>
      </c>
      <c r="Z29" s="13"/>
      <c r="AA29" s="10" t="s">
        <v>4</v>
      </c>
      <c r="AB29" s="13"/>
      <c r="AC29" s="10" t="s">
        <v>4</v>
      </c>
      <c r="AD29" s="13"/>
      <c r="AE29" s="10" t="s">
        <v>4</v>
      </c>
      <c r="AF29" s="13"/>
      <c r="AG29" s="10" t="s">
        <v>4</v>
      </c>
      <c r="AH29" s="13"/>
      <c r="AI29" s="10" t="s">
        <v>4</v>
      </c>
      <c r="AJ29" s="13"/>
      <c r="AK29" s="10" t="s">
        <v>4</v>
      </c>
      <c r="AL29" s="13"/>
      <c r="AM29" s="10" t="s">
        <v>4</v>
      </c>
      <c r="AN29" s="13"/>
      <c r="AO29" s="10" t="s">
        <v>4</v>
      </c>
      <c r="AP29" s="13"/>
      <c r="AQ29" s="10" t="s">
        <v>4</v>
      </c>
      <c r="AR29" s="14" t="s">
        <v>73</v>
      </c>
    </row>
    <row r="30" spans="1:44" s="89" customFormat="1" ht="30" customHeight="1" x14ac:dyDescent="0.3">
      <c r="A30" s="10">
        <v>17</v>
      </c>
      <c r="B30" s="11">
        <v>56</v>
      </c>
      <c r="C30" s="12" t="s">
        <v>59</v>
      </c>
      <c r="D30" s="10" t="s">
        <v>60</v>
      </c>
      <c r="E30" s="13"/>
      <c r="F30" s="13" t="s">
        <v>77</v>
      </c>
      <c r="G30" s="10" t="s">
        <v>4</v>
      </c>
      <c r="H30" s="13" t="s">
        <v>77</v>
      </c>
      <c r="I30" s="10" t="s">
        <v>4</v>
      </c>
      <c r="J30" s="13" t="s">
        <v>77</v>
      </c>
      <c r="K30" s="10" t="s">
        <v>4</v>
      </c>
      <c r="L30" s="13" t="s">
        <v>77</v>
      </c>
      <c r="M30" s="10" t="s">
        <v>4</v>
      </c>
      <c r="N30" s="13" t="s">
        <v>77</v>
      </c>
      <c r="O30" s="10" t="s">
        <v>4</v>
      </c>
      <c r="P30" s="13" t="s">
        <v>77</v>
      </c>
      <c r="Q30" s="10" t="s">
        <v>4</v>
      </c>
      <c r="R30" s="13" t="s">
        <v>77</v>
      </c>
      <c r="S30" s="10" t="s">
        <v>4</v>
      </c>
      <c r="T30" s="13" t="s">
        <v>77</v>
      </c>
      <c r="U30" s="10" t="s">
        <v>4</v>
      </c>
      <c r="V30" s="13" t="s">
        <v>77</v>
      </c>
      <c r="W30" s="10" t="s">
        <v>4</v>
      </c>
      <c r="X30" s="13" t="s">
        <v>77</v>
      </c>
      <c r="Y30" s="10" t="s">
        <v>4</v>
      </c>
      <c r="Z30" s="13" t="s">
        <v>77</v>
      </c>
      <c r="AA30" s="10" t="s">
        <v>4</v>
      </c>
      <c r="AB30" s="13" t="s">
        <v>77</v>
      </c>
      <c r="AC30" s="10" t="s">
        <v>4</v>
      </c>
      <c r="AD30" s="13" t="s">
        <v>77</v>
      </c>
      <c r="AE30" s="10" t="s">
        <v>4</v>
      </c>
      <c r="AF30" s="13" t="s">
        <v>77</v>
      </c>
      <c r="AG30" s="10" t="s">
        <v>4</v>
      </c>
      <c r="AH30" s="13" t="s">
        <v>77</v>
      </c>
      <c r="AI30" s="10" t="s">
        <v>4</v>
      </c>
      <c r="AJ30" s="13" t="s">
        <v>77</v>
      </c>
      <c r="AK30" s="10" t="s">
        <v>4</v>
      </c>
      <c r="AL30" s="13" t="s">
        <v>77</v>
      </c>
      <c r="AM30" s="10" t="s">
        <v>4</v>
      </c>
      <c r="AN30" s="13" t="s">
        <v>77</v>
      </c>
      <c r="AO30" s="10" t="s">
        <v>4</v>
      </c>
      <c r="AP30" s="13" t="s">
        <v>77</v>
      </c>
      <c r="AQ30" s="10" t="s">
        <v>4</v>
      </c>
      <c r="AR30" s="14" t="s">
        <v>73</v>
      </c>
    </row>
    <row r="31" spans="1:44" s="89" customFormat="1" ht="30" customHeight="1" x14ac:dyDescent="0.3">
      <c r="A31" s="10">
        <v>18</v>
      </c>
      <c r="B31" s="11">
        <v>59</v>
      </c>
      <c r="C31" s="12" t="s">
        <v>63</v>
      </c>
      <c r="D31" s="90">
        <v>1</v>
      </c>
      <c r="E31" s="13">
        <v>100</v>
      </c>
      <c r="F31" s="90">
        <v>1</v>
      </c>
      <c r="G31" s="10" t="s">
        <v>4</v>
      </c>
      <c r="H31" s="90">
        <v>1</v>
      </c>
      <c r="I31" s="10" t="s">
        <v>4</v>
      </c>
      <c r="J31" s="90">
        <v>1</v>
      </c>
      <c r="K31" s="10" t="s">
        <v>4</v>
      </c>
      <c r="L31" s="90">
        <v>1</v>
      </c>
      <c r="M31" s="10" t="s">
        <v>4</v>
      </c>
      <c r="N31" s="90">
        <v>1</v>
      </c>
      <c r="O31" s="10" t="s">
        <v>4</v>
      </c>
      <c r="P31" s="90">
        <v>1</v>
      </c>
      <c r="Q31" s="10" t="s">
        <v>4</v>
      </c>
      <c r="R31" s="90">
        <v>1</v>
      </c>
      <c r="S31" s="10" t="s">
        <v>4</v>
      </c>
      <c r="T31" s="90">
        <v>1</v>
      </c>
      <c r="U31" s="10" t="s">
        <v>4</v>
      </c>
      <c r="V31" s="90">
        <v>1</v>
      </c>
      <c r="W31" s="10" t="s">
        <v>4</v>
      </c>
      <c r="X31" s="90">
        <v>1</v>
      </c>
      <c r="Y31" s="10" t="s">
        <v>4</v>
      </c>
      <c r="Z31" s="90">
        <v>1</v>
      </c>
      <c r="AA31" s="10" t="s">
        <v>4</v>
      </c>
      <c r="AB31" s="90">
        <v>1</v>
      </c>
      <c r="AC31" s="10" t="s">
        <v>4</v>
      </c>
      <c r="AD31" s="90">
        <v>1</v>
      </c>
      <c r="AE31" s="10" t="s">
        <v>4</v>
      </c>
      <c r="AF31" s="90">
        <v>1</v>
      </c>
      <c r="AG31" s="10" t="s">
        <v>4</v>
      </c>
      <c r="AH31" s="90">
        <v>1</v>
      </c>
      <c r="AI31" s="10" t="s">
        <v>4</v>
      </c>
      <c r="AJ31" s="90">
        <v>1</v>
      </c>
      <c r="AK31" s="10" t="s">
        <v>4</v>
      </c>
      <c r="AL31" s="90">
        <v>1</v>
      </c>
      <c r="AM31" s="10" t="s">
        <v>4</v>
      </c>
      <c r="AN31" s="90">
        <v>1</v>
      </c>
      <c r="AO31" s="10" t="s">
        <v>4</v>
      </c>
      <c r="AP31" s="90">
        <v>1</v>
      </c>
      <c r="AQ31" s="10" t="s">
        <v>4</v>
      </c>
      <c r="AR31" s="14" t="s">
        <v>73</v>
      </c>
    </row>
    <row r="32" spans="1:44" s="89" customFormat="1" ht="30" customHeight="1" x14ac:dyDescent="0.3">
      <c r="A32" s="10">
        <v>19</v>
      </c>
      <c r="B32" s="11">
        <v>66</v>
      </c>
      <c r="C32" s="12" t="s">
        <v>21</v>
      </c>
      <c r="D32" s="10" t="s">
        <v>4</v>
      </c>
      <c r="E32" s="13"/>
      <c r="F32" s="13"/>
      <c r="G32" s="10" t="s">
        <v>4</v>
      </c>
      <c r="H32" s="13"/>
      <c r="I32" s="10" t="s">
        <v>4</v>
      </c>
      <c r="J32" s="13"/>
      <c r="K32" s="10" t="s">
        <v>4</v>
      </c>
      <c r="L32" s="13"/>
      <c r="M32" s="10" t="s">
        <v>4</v>
      </c>
      <c r="N32" s="13"/>
      <c r="O32" s="10" t="s">
        <v>4</v>
      </c>
      <c r="P32" s="13"/>
      <c r="Q32" s="10" t="s">
        <v>4</v>
      </c>
      <c r="R32" s="13"/>
      <c r="S32" s="10" t="s">
        <v>4</v>
      </c>
      <c r="T32" s="13"/>
      <c r="U32" s="10" t="s">
        <v>4</v>
      </c>
      <c r="V32" s="13"/>
      <c r="W32" s="10" t="s">
        <v>4</v>
      </c>
      <c r="X32" s="13"/>
      <c r="Y32" s="10" t="s">
        <v>4</v>
      </c>
      <c r="Z32" s="13"/>
      <c r="AA32" s="10" t="s">
        <v>4</v>
      </c>
      <c r="AB32" s="13"/>
      <c r="AC32" s="10" t="s">
        <v>4</v>
      </c>
      <c r="AD32" s="13"/>
      <c r="AE32" s="10" t="s">
        <v>4</v>
      </c>
      <c r="AF32" s="13"/>
      <c r="AG32" s="10" t="s">
        <v>4</v>
      </c>
      <c r="AH32" s="13"/>
      <c r="AI32" s="10" t="s">
        <v>4</v>
      </c>
      <c r="AJ32" s="13"/>
      <c r="AK32" s="10" t="s">
        <v>4</v>
      </c>
      <c r="AL32" s="13"/>
      <c r="AM32" s="10" t="s">
        <v>4</v>
      </c>
      <c r="AN32" s="13"/>
      <c r="AO32" s="10" t="s">
        <v>4</v>
      </c>
      <c r="AP32" s="13"/>
      <c r="AQ32" s="10" t="s">
        <v>4</v>
      </c>
      <c r="AR32" s="14" t="s">
        <v>73</v>
      </c>
    </row>
    <row r="33" spans="1:44" s="89" customFormat="1" ht="30" customHeight="1" x14ac:dyDescent="0.3">
      <c r="A33" s="10">
        <v>20</v>
      </c>
      <c r="B33" s="11">
        <v>67</v>
      </c>
      <c r="C33" s="12" t="s">
        <v>64</v>
      </c>
      <c r="D33" s="10" t="s">
        <v>4</v>
      </c>
      <c r="E33" s="16"/>
      <c r="F33" s="10" t="s">
        <v>122</v>
      </c>
      <c r="G33" s="10" t="s">
        <v>4</v>
      </c>
      <c r="H33" s="10" t="s">
        <v>122</v>
      </c>
      <c r="I33" s="10" t="s">
        <v>4</v>
      </c>
      <c r="J33" s="10" t="s">
        <v>122</v>
      </c>
      <c r="K33" s="10" t="s">
        <v>4</v>
      </c>
      <c r="L33" s="10" t="s">
        <v>122</v>
      </c>
      <c r="M33" s="10" t="s">
        <v>4</v>
      </c>
      <c r="N33" s="10" t="s">
        <v>122</v>
      </c>
      <c r="O33" s="10" t="s">
        <v>4</v>
      </c>
      <c r="P33" s="10" t="s">
        <v>122</v>
      </c>
      <c r="Q33" s="10" t="s">
        <v>4</v>
      </c>
      <c r="R33" s="10" t="s">
        <v>122</v>
      </c>
      <c r="S33" s="10" t="s">
        <v>4</v>
      </c>
      <c r="T33" s="10" t="s">
        <v>122</v>
      </c>
      <c r="U33" s="10" t="s">
        <v>4</v>
      </c>
      <c r="V33" s="10" t="s">
        <v>122</v>
      </c>
      <c r="W33" s="10" t="s">
        <v>4</v>
      </c>
      <c r="X33" s="10" t="s">
        <v>122</v>
      </c>
      <c r="Y33" s="10" t="s">
        <v>4</v>
      </c>
      <c r="Z33" s="10" t="s">
        <v>122</v>
      </c>
      <c r="AA33" s="10" t="s">
        <v>4</v>
      </c>
      <c r="AB33" s="10" t="s">
        <v>122</v>
      </c>
      <c r="AC33" s="10" t="s">
        <v>4</v>
      </c>
      <c r="AD33" s="10" t="s">
        <v>122</v>
      </c>
      <c r="AE33" s="10" t="s">
        <v>4</v>
      </c>
      <c r="AF33" s="10" t="s">
        <v>122</v>
      </c>
      <c r="AG33" s="10" t="s">
        <v>4</v>
      </c>
      <c r="AH33" s="10" t="s">
        <v>122</v>
      </c>
      <c r="AI33" s="10" t="s">
        <v>4</v>
      </c>
      <c r="AJ33" s="10" t="s">
        <v>122</v>
      </c>
      <c r="AK33" s="10" t="s">
        <v>4</v>
      </c>
      <c r="AL33" s="10" t="s">
        <v>122</v>
      </c>
      <c r="AM33" s="10" t="s">
        <v>4</v>
      </c>
      <c r="AN33" s="10" t="s">
        <v>122</v>
      </c>
      <c r="AO33" s="10" t="s">
        <v>4</v>
      </c>
      <c r="AP33" s="10" t="s">
        <v>122</v>
      </c>
      <c r="AQ33" s="10" t="s">
        <v>4</v>
      </c>
      <c r="AR33" s="14" t="s">
        <v>73</v>
      </c>
    </row>
    <row r="34" spans="1:44" s="89" customFormat="1" ht="30" customHeight="1" x14ac:dyDescent="0.3">
      <c r="A34" s="10">
        <v>21</v>
      </c>
      <c r="B34" s="11">
        <v>82</v>
      </c>
      <c r="C34" s="12" t="s">
        <v>37</v>
      </c>
      <c r="D34" s="10" t="s">
        <v>28</v>
      </c>
      <c r="E34" s="13"/>
      <c r="F34" s="13" t="s">
        <v>120</v>
      </c>
      <c r="G34" s="10" t="s">
        <v>4</v>
      </c>
      <c r="H34" s="13" t="s">
        <v>120</v>
      </c>
      <c r="I34" s="10" t="s">
        <v>4</v>
      </c>
      <c r="J34" s="13" t="s">
        <v>120</v>
      </c>
      <c r="K34" s="10" t="s">
        <v>4</v>
      </c>
      <c r="L34" s="13" t="s">
        <v>120</v>
      </c>
      <c r="M34" s="10" t="s">
        <v>4</v>
      </c>
      <c r="N34" s="13" t="s">
        <v>120</v>
      </c>
      <c r="O34" s="10" t="s">
        <v>4</v>
      </c>
      <c r="P34" s="13" t="s">
        <v>120</v>
      </c>
      <c r="Q34" s="10" t="s">
        <v>4</v>
      </c>
      <c r="R34" s="13" t="s">
        <v>120</v>
      </c>
      <c r="S34" s="10" t="s">
        <v>4</v>
      </c>
      <c r="T34" s="13" t="s">
        <v>120</v>
      </c>
      <c r="U34" s="10" t="s">
        <v>4</v>
      </c>
      <c r="V34" s="13" t="s">
        <v>120</v>
      </c>
      <c r="W34" s="10" t="s">
        <v>4</v>
      </c>
      <c r="X34" s="13" t="s">
        <v>120</v>
      </c>
      <c r="Y34" s="10" t="s">
        <v>4</v>
      </c>
      <c r="Z34" s="13" t="s">
        <v>120</v>
      </c>
      <c r="AA34" s="10" t="s">
        <v>4</v>
      </c>
      <c r="AB34" s="13" t="s">
        <v>120</v>
      </c>
      <c r="AC34" s="10" t="s">
        <v>4</v>
      </c>
      <c r="AD34" s="13" t="s">
        <v>120</v>
      </c>
      <c r="AE34" s="10" t="s">
        <v>4</v>
      </c>
      <c r="AF34" s="13" t="s">
        <v>120</v>
      </c>
      <c r="AG34" s="10" t="s">
        <v>4</v>
      </c>
      <c r="AH34" s="13" t="s">
        <v>120</v>
      </c>
      <c r="AI34" s="10" t="s">
        <v>4</v>
      </c>
      <c r="AJ34" s="13" t="s">
        <v>120</v>
      </c>
      <c r="AK34" s="10" t="s">
        <v>4</v>
      </c>
      <c r="AL34" s="13" t="s">
        <v>120</v>
      </c>
      <c r="AM34" s="10" t="s">
        <v>4</v>
      </c>
      <c r="AN34" s="13" t="s">
        <v>120</v>
      </c>
      <c r="AO34" s="10" t="s">
        <v>4</v>
      </c>
      <c r="AP34" s="13" t="s">
        <v>120</v>
      </c>
      <c r="AQ34" s="10" t="s">
        <v>4</v>
      </c>
      <c r="AR34" s="14" t="s">
        <v>73</v>
      </c>
    </row>
    <row r="35" spans="1:44" s="89" customFormat="1" ht="30" customHeight="1" x14ac:dyDescent="0.3">
      <c r="A35" s="10">
        <v>22</v>
      </c>
      <c r="B35" s="11">
        <v>25</v>
      </c>
      <c r="C35" s="12" t="s">
        <v>6</v>
      </c>
      <c r="D35" s="10" t="s">
        <v>4</v>
      </c>
      <c r="E35" s="13"/>
      <c r="F35" s="13"/>
      <c r="G35" s="19" t="s">
        <v>4</v>
      </c>
      <c r="H35" s="13"/>
      <c r="I35" s="91" t="s">
        <v>4</v>
      </c>
      <c r="J35" s="13"/>
      <c r="K35" s="92" t="s">
        <v>4</v>
      </c>
      <c r="L35" s="13"/>
      <c r="M35" s="91" t="s">
        <v>4</v>
      </c>
      <c r="N35" s="13"/>
      <c r="O35" s="91" t="s">
        <v>4</v>
      </c>
      <c r="P35" s="13"/>
      <c r="Q35" s="91" t="s">
        <v>4</v>
      </c>
      <c r="R35" s="13"/>
      <c r="S35" s="91" t="s">
        <v>4</v>
      </c>
      <c r="T35" s="13"/>
      <c r="U35" s="91" t="s">
        <v>4</v>
      </c>
      <c r="V35" s="13"/>
      <c r="W35" s="91" t="s">
        <v>4</v>
      </c>
      <c r="X35" s="13"/>
      <c r="Y35" s="91" t="s">
        <v>4</v>
      </c>
      <c r="Z35" s="13"/>
      <c r="AA35" s="91" t="s">
        <v>4</v>
      </c>
      <c r="AB35" s="13"/>
      <c r="AC35" s="91" t="s">
        <v>4</v>
      </c>
      <c r="AD35" s="13"/>
      <c r="AE35" s="91" t="s">
        <v>4</v>
      </c>
      <c r="AF35" s="13"/>
      <c r="AG35" s="91" t="s">
        <v>4</v>
      </c>
      <c r="AH35" s="13"/>
      <c r="AI35" s="91" t="s">
        <v>4</v>
      </c>
      <c r="AJ35" s="13"/>
      <c r="AK35" s="91" t="s">
        <v>4</v>
      </c>
      <c r="AL35" s="13"/>
      <c r="AM35" s="91" t="s">
        <v>4</v>
      </c>
      <c r="AN35" s="13"/>
      <c r="AO35" s="91" t="s">
        <v>4</v>
      </c>
      <c r="AP35" s="13"/>
      <c r="AQ35" s="91" t="s">
        <v>4</v>
      </c>
      <c r="AR35" s="14" t="s">
        <v>74</v>
      </c>
    </row>
    <row r="36" spans="1:44" s="89" customFormat="1" ht="30" customHeight="1" x14ac:dyDescent="0.3">
      <c r="A36" s="10">
        <v>23</v>
      </c>
      <c r="B36" s="11">
        <v>74</v>
      </c>
      <c r="C36" s="12" t="s">
        <v>208</v>
      </c>
      <c r="D36" s="10" t="s">
        <v>28</v>
      </c>
      <c r="E36" s="16"/>
      <c r="F36" s="16"/>
      <c r="G36" s="19" t="s">
        <v>4</v>
      </c>
      <c r="H36" s="16"/>
      <c r="I36" s="91" t="s">
        <v>4</v>
      </c>
      <c r="J36" s="16"/>
      <c r="K36" s="92" t="s">
        <v>4</v>
      </c>
      <c r="L36" s="16"/>
      <c r="M36" s="91" t="s">
        <v>4</v>
      </c>
      <c r="N36" s="16"/>
      <c r="O36" s="91" t="s">
        <v>4</v>
      </c>
      <c r="P36" s="16"/>
      <c r="Q36" s="91" t="s">
        <v>4</v>
      </c>
      <c r="R36" s="16"/>
      <c r="S36" s="91" t="s">
        <v>4</v>
      </c>
      <c r="T36" s="16"/>
      <c r="U36" s="91" t="s">
        <v>4</v>
      </c>
      <c r="V36" s="16"/>
      <c r="W36" s="91" t="s">
        <v>4</v>
      </c>
      <c r="X36" s="16"/>
      <c r="Y36" s="91" t="s">
        <v>4</v>
      </c>
      <c r="Z36" s="16"/>
      <c r="AA36" s="91" t="s">
        <v>4</v>
      </c>
      <c r="AB36" s="16"/>
      <c r="AC36" s="91" t="s">
        <v>4</v>
      </c>
      <c r="AD36" s="16"/>
      <c r="AE36" s="91" t="s">
        <v>4</v>
      </c>
      <c r="AF36" s="16"/>
      <c r="AG36" s="91" t="s">
        <v>4</v>
      </c>
      <c r="AH36" s="16"/>
      <c r="AI36" s="91" t="s">
        <v>4</v>
      </c>
      <c r="AJ36" s="16"/>
      <c r="AK36" s="91" t="s">
        <v>4</v>
      </c>
      <c r="AL36" s="16"/>
      <c r="AM36" s="91" t="s">
        <v>4</v>
      </c>
      <c r="AN36" s="16"/>
      <c r="AO36" s="91" t="s">
        <v>4</v>
      </c>
      <c r="AP36" s="16"/>
      <c r="AQ36" s="91" t="s">
        <v>4</v>
      </c>
      <c r="AR36" s="14" t="s">
        <v>74</v>
      </c>
    </row>
    <row r="37" spans="1:44" s="89" customFormat="1" ht="30" customHeight="1" x14ac:dyDescent="0.3">
      <c r="A37" s="10">
        <v>24</v>
      </c>
      <c r="B37" s="11">
        <v>75</v>
      </c>
      <c r="C37" s="12" t="s">
        <v>29</v>
      </c>
      <c r="D37" s="10" t="s">
        <v>13</v>
      </c>
      <c r="E37" s="13"/>
      <c r="F37" s="13"/>
      <c r="G37" s="19" t="s">
        <v>4</v>
      </c>
      <c r="H37" s="13"/>
      <c r="I37" s="91" t="s">
        <v>4</v>
      </c>
      <c r="J37" s="13"/>
      <c r="K37" s="92" t="s">
        <v>4</v>
      </c>
      <c r="L37" s="13"/>
      <c r="M37" s="91" t="s">
        <v>4</v>
      </c>
      <c r="N37" s="13"/>
      <c r="O37" s="91" t="s">
        <v>4</v>
      </c>
      <c r="P37" s="13"/>
      <c r="Q37" s="91" t="s">
        <v>4</v>
      </c>
      <c r="R37" s="13"/>
      <c r="S37" s="91" t="s">
        <v>4</v>
      </c>
      <c r="T37" s="13"/>
      <c r="U37" s="91" t="s">
        <v>4</v>
      </c>
      <c r="V37" s="13"/>
      <c r="W37" s="91" t="s">
        <v>4</v>
      </c>
      <c r="X37" s="13"/>
      <c r="Y37" s="91" t="s">
        <v>4</v>
      </c>
      <c r="Z37" s="13"/>
      <c r="AA37" s="91" t="s">
        <v>4</v>
      </c>
      <c r="AB37" s="13"/>
      <c r="AC37" s="91" t="s">
        <v>4</v>
      </c>
      <c r="AD37" s="13"/>
      <c r="AE37" s="91" t="s">
        <v>4</v>
      </c>
      <c r="AF37" s="13"/>
      <c r="AG37" s="91" t="s">
        <v>4</v>
      </c>
      <c r="AH37" s="13"/>
      <c r="AI37" s="91" t="s">
        <v>4</v>
      </c>
      <c r="AJ37" s="13"/>
      <c r="AK37" s="91" t="s">
        <v>4</v>
      </c>
      <c r="AL37" s="13"/>
      <c r="AM37" s="91" t="s">
        <v>4</v>
      </c>
      <c r="AN37" s="13"/>
      <c r="AO37" s="91" t="s">
        <v>4</v>
      </c>
      <c r="AP37" s="13"/>
      <c r="AQ37" s="91" t="s">
        <v>4</v>
      </c>
      <c r="AR37" s="14" t="s">
        <v>74</v>
      </c>
    </row>
    <row r="38" spans="1:44" s="89" customFormat="1" ht="30" customHeight="1" x14ac:dyDescent="0.3">
      <c r="A38" s="10">
        <v>25</v>
      </c>
      <c r="B38" s="11">
        <v>76</v>
      </c>
      <c r="C38" s="12" t="s">
        <v>30</v>
      </c>
      <c r="D38" s="10" t="s">
        <v>13</v>
      </c>
      <c r="E38" s="13"/>
      <c r="F38" s="13"/>
      <c r="G38" s="19" t="s">
        <v>4</v>
      </c>
      <c r="H38" s="13"/>
      <c r="I38" s="91" t="s">
        <v>4</v>
      </c>
      <c r="J38" s="13"/>
      <c r="K38" s="92" t="s">
        <v>4</v>
      </c>
      <c r="L38" s="13"/>
      <c r="M38" s="91" t="s">
        <v>4</v>
      </c>
      <c r="N38" s="13"/>
      <c r="O38" s="91" t="s">
        <v>4</v>
      </c>
      <c r="P38" s="13"/>
      <c r="Q38" s="91" t="s">
        <v>4</v>
      </c>
      <c r="R38" s="13"/>
      <c r="S38" s="91" t="s">
        <v>4</v>
      </c>
      <c r="T38" s="13"/>
      <c r="U38" s="91" t="s">
        <v>4</v>
      </c>
      <c r="V38" s="13"/>
      <c r="W38" s="91" t="s">
        <v>4</v>
      </c>
      <c r="X38" s="13"/>
      <c r="Y38" s="91" t="s">
        <v>4</v>
      </c>
      <c r="Z38" s="13"/>
      <c r="AA38" s="91" t="s">
        <v>4</v>
      </c>
      <c r="AB38" s="13"/>
      <c r="AC38" s="91" t="s">
        <v>4</v>
      </c>
      <c r="AD38" s="13"/>
      <c r="AE38" s="91" t="s">
        <v>4</v>
      </c>
      <c r="AF38" s="13"/>
      <c r="AG38" s="91" t="s">
        <v>4</v>
      </c>
      <c r="AH38" s="13"/>
      <c r="AI38" s="91" t="s">
        <v>4</v>
      </c>
      <c r="AJ38" s="13"/>
      <c r="AK38" s="91" t="s">
        <v>4</v>
      </c>
      <c r="AL38" s="13"/>
      <c r="AM38" s="91" t="s">
        <v>4</v>
      </c>
      <c r="AN38" s="13"/>
      <c r="AO38" s="91" t="s">
        <v>4</v>
      </c>
      <c r="AP38" s="13"/>
      <c r="AQ38" s="91" t="s">
        <v>4</v>
      </c>
      <c r="AR38" s="14" t="s">
        <v>74</v>
      </c>
    </row>
    <row r="39" spans="1:44" s="89" customFormat="1" ht="30" customHeight="1" x14ac:dyDescent="0.3">
      <c r="A39" s="10">
        <v>26</v>
      </c>
      <c r="B39" s="11">
        <v>77</v>
      </c>
      <c r="C39" s="12" t="s">
        <v>31</v>
      </c>
      <c r="D39" s="10" t="s">
        <v>13</v>
      </c>
      <c r="E39" s="13"/>
      <c r="F39" s="13"/>
      <c r="G39" s="19" t="s">
        <v>4</v>
      </c>
      <c r="H39" s="13"/>
      <c r="I39" s="91" t="s">
        <v>4</v>
      </c>
      <c r="J39" s="13"/>
      <c r="K39" s="92" t="s">
        <v>4</v>
      </c>
      <c r="L39" s="13"/>
      <c r="M39" s="91" t="s">
        <v>4</v>
      </c>
      <c r="N39" s="13"/>
      <c r="O39" s="91" t="s">
        <v>4</v>
      </c>
      <c r="P39" s="13"/>
      <c r="Q39" s="91" t="s">
        <v>4</v>
      </c>
      <c r="R39" s="13"/>
      <c r="S39" s="91" t="s">
        <v>4</v>
      </c>
      <c r="T39" s="13"/>
      <c r="U39" s="91" t="s">
        <v>4</v>
      </c>
      <c r="V39" s="13"/>
      <c r="W39" s="91" t="s">
        <v>4</v>
      </c>
      <c r="X39" s="13"/>
      <c r="Y39" s="91" t="s">
        <v>4</v>
      </c>
      <c r="Z39" s="13"/>
      <c r="AA39" s="91" t="s">
        <v>4</v>
      </c>
      <c r="AB39" s="13"/>
      <c r="AC39" s="91" t="s">
        <v>4</v>
      </c>
      <c r="AD39" s="13"/>
      <c r="AE39" s="91" t="s">
        <v>4</v>
      </c>
      <c r="AF39" s="13"/>
      <c r="AG39" s="91" t="s">
        <v>4</v>
      </c>
      <c r="AH39" s="13"/>
      <c r="AI39" s="91" t="s">
        <v>4</v>
      </c>
      <c r="AJ39" s="13"/>
      <c r="AK39" s="91" t="s">
        <v>4</v>
      </c>
      <c r="AL39" s="13"/>
      <c r="AM39" s="91" t="s">
        <v>4</v>
      </c>
      <c r="AN39" s="13"/>
      <c r="AO39" s="91" t="s">
        <v>4</v>
      </c>
      <c r="AP39" s="13"/>
      <c r="AQ39" s="91" t="s">
        <v>4</v>
      </c>
      <c r="AR39" s="14" t="s">
        <v>74</v>
      </c>
    </row>
    <row r="40" spans="1:44" s="89" customFormat="1" ht="30" customHeight="1" x14ac:dyDescent="0.3">
      <c r="A40" s="10">
        <v>27</v>
      </c>
      <c r="B40" s="11">
        <v>80</v>
      </c>
      <c r="C40" s="12" t="s">
        <v>34</v>
      </c>
      <c r="D40" s="10" t="s">
        <v>28</v>
      </c>
      <c r="E40" s="13"/>
      <c r="F40" s="13"/>
      <c r="G40" s="19" t="s">
        <v>4</v>
      </c>
      <c r="H40" s="13"/>
      <c r="I40" s="91" t="s">
        <v>4</v>
      </c>
      <c r="J40" s="13"/>
      <c r="K40" s="92" t="s">
        <v>4</v>
      </c>
      <c r="L40" s="13"/>
      <c r="M40" s="91" t="s">
        <v>4</v>
      </c>
      <c r="N40" s="13"/>
      <c r="O40" s="91" t="s">
        <v>4</v>
      </c>
      <c r="P40" s="13"/>
      <c r="Q40" s="91" t="s">
        <v>4</v>
      </c>
      <c r="R40" s="13"/>
      <c r="S40" s="91" t="s">
        <v>4</v>
      </c>
      <c r="T40" s="13"/>
      <c r="U40" s="91" t="s">
        <v>4</v>
      </c>
      <c r="V40" s="13"/>
      <c r="W40" s="91" t="s">
        <v>4</v>
      </c>
      <c r="X40" s="13"/>
      <c r="Y40" s="91" t="s">
        <v>4</v>
      </c>
      <c r="Z40" s="13"/>
      <c r="AA40" s="91" t="s">
        <v>4</v>
      </c>
      <c r="AB40" s="13"/>
      <c r="AC40" s="91" t="s">
        <v>4</v>
      </c>
      <c r="AD40" s="13"/>
      <c r="AE40" s="91" t="s">
        <v>4</v>
      </c>
      <c r="AF40" s="13"/>
      <c r="AG40" s="91" t="s">
        <v>4</v>
      </c>
      <c r="AH40" s="13"/>
      <c r="AI40" s="91" t="s">
        <v>4</v>
      </c>
      <c r="AJ40" s="13"/>
      <c r="AK40" s="91" t="s">
        <v>4</v>
      </c>
      <c r="AL40" s="13"/>
      <c r="AM40" s="91" t="s">
        <v>4</v>
      </c>
      <c r="AN40" s="13"/>
      <c r="AO40" s="91" t="s">
        <v>4</v>
      </c>
      <c r="AP40" s="13"/>
      <c r="AQ40" s="91" t="s">
        <v>4</v>
      </c>
      <c r="AR40" s="14" t="s">
        <v>74</v>
      </c>
    </row>
    <row r="41" spans="1:44" s="89" customFormat="1" ht="30" customHeight="1" x14ac:dyDescent="0.3">
      <c r="A41" s="10">
        <v>28</v>
      </c>
      <c r="B41" s="11">
        <v>83</v>
      </c>
      <c r="C41" s="12" t="s">
        <v>38</v>
      </c>
      <c r="D41" s="10" t="s">
        <v>4</v>
      </c>
      <c r="E41" s="13"/>
      <c r="F41" s="13">
        <v>93</v>
      </c>
      <c r="G41" s="19" t="s">
        <v>4</v>
      </c>
      <c r="H41" s="15">
        <v>17</v>
      </c>
      <c r="I41" s="15" t="s">
        <v>121</v>
      </c>
      <c r="J41" s="13">
        <v>30</v>
      </c>
      <c r="K41" s="92" t="s">
        <v>4</v>
      </c>
      <c r="L41" s="15">
        <v>4</v>
      </c>
      <c r="M41" s="15" t="s">
        <v>121</v>
      </c>
      <c r="N41" s="13">
        <v>37</v>
      </c>
      <c r="O41" s="91" t="s">
        <v>4</v>
      </c>
      <c r="P41" s="15">
        <v>8</v>
      </c>
      <c r="Q41" s="15" t="s">
        <v>121</v>
      </c>
      <c r="R41" s="15">
        <v>4</v>
      </c>
      <c r="S41" s="15" t="s">
        <v>13</v>
      </c>
      <c r="T41" s="15">
        <v>8</v>
      </c>
      <c r="U41" s="15" t="s">
        <v>121</v>
      </c>
      <c r="V41" s="13">
        <v>52</v>
      </c>
      <c r="W41" s="13" t="s">
        <v>4</v>
      </c>
      <c r="X41" s="15">
        <v>18</v>
      </c>
      <c r="Y41" s="15" t="s">
        <v>121</v>
      </c>
      <c r="Z41" s="15">
        <v>7</v>
      </c>
      <c r="AA41" s="15" t="s">
        <v>13</v>
      </c>
      <c r="AB41" s="13">
        <v>33</v>
      </c>
      <c r="AC41" s="13" t="s">
        <v>4</v>
      </c>
      <c r="AD41" s="13">
        <v>30</v>
      </c>
      <c r="AE41" s="13" t="s">
        <v>4</v>
      </c>
      <c r="AF41" s="13">
        <v>40</v>
      </c>
      <c r="AG41" s="13" t="s">
        <v>4</v>
      </c>
      <c r="AH41" s="13">
        <v>27</v>
      </c>
      <c r="AI41" s="13" t="s">
        <v>4</v>
      </c>
      <c r="AJ41" s="15">
        <v>12</v>
      </c>
      <c r="AK41" s="15" t="s">
        <v>13</v>
      </c>
      <c r="AL41" s="13">
        <v>24</v>
      </c>
      <c r="AM41" s="91" t="s">
        <v>4</v>
      </c>
      <c r="AN41" s="13"/>
      <c r="AO41" s="91"/>
      <c r="AP41" s="13"/>
      <c r="AQ41" s="91"/>
      <c r="AR41" s="14" t="s">
        <v>74</v>
      </c>
    </row>
    <row r="42" spans="1:44" s="93" customFormat="1" ht="30" customHeight="1" x14ac:dyDescent="0.3">
      <c r="A42" s="81">
        <v>29</v>
      </c>
      <c r="B42" s="81">
        <v>44</v>
      </c>
      <c r="C42" s="81" t="s">
        <v>10</v>
      </c>
      <c r="D42" s="79">
        <v>1</v>
      </c>
      <c r="E42" s="82">
        <v>100</v>
      </c>
      <c r="F42" s="82">
        <v>100</v>
      </c>
      <c r="G42" s="83" t="s">
        <v>4</v>
      </c>
      <c r="H42" s="82">
        <v>100</v>
      </c>
      <c r="I42" s="82" t="s">
        <v>4</v>
      </c>
      <c r="J42" s="82">
        <v>100</v>
      </c>
      <c r="K42" s="83" t="s">
        <v>4</v>
      </c>
      <c r="L42" s="82">
        <v>100</v>
      </c>
      <c r="M42" s="82" t="s">
        <v>4</v>
      </c>
      <c r="N42" s="82">
        <v>100</v>
      </c>
      <c r="O42" s="83" t="s">
        <v>4</v>
      </c>
      <c r="P42" s="82">
        <v>100</v>
      </c>
      <c r="Q42" s="82" t="s">
        <v>4</v>
      </c>
      <c r="R42" s="82">
        <v>100</v>
      </c>
      <c r="S42" s="83" t="s">
        <v>4</v>
      </c>
      <c r="T42" s="82">
        <v>100</v>
      </c>
      <c r="U42" s="82" t="s">
        <v>4</v>
      </c>
      <c r="V42" s="82">
        <v>100</v>
      </c>
      <c r="W42" s="83" t="s">
        <v>4</v>
      </c>
      <c r="X42" s="82">
        <v>100</v>
      </c>
      <c r="Y42" s="82" t="s">
        <v>4</v>
      </c>
      <c r="Z42" s="82">
        <v>100</v>
      </c>
      <c r="AA42" s="83" t="s">
        <v>4</v>
      </c>
      <c r="AB42" s="82">
        <v>100</v>
      </c>
      <c r="AC42" s="82" t="s">
        <v>4</v>
      </c>
      <c r="AD42" s="82">
        <v>100</v>
      </c>
      <c r="AE42" s="83" t="s">
        <v>4</v>
      </c>
      <c r="AF42" s="82">
        <v>100</v>
      </c>
      <c r="AG42" s="82" t="s">
        <v>4</v>
      </c>
      <c r="AH42" s="82">
        <v>100</v>
      </c>
      <c r="AI42" s="83" t="s">
        <v>4</v>
      </c>
      <c r="AJ42" s="82">
        <v>100</v>
      </c>
      <c r="AK42" s="82" t="s">
        <v>4</v>
      </c>
      <c r="AL42" s="82">
        <v>100</v>
      </c>
      <c r="AM42" s="83" t="s">
        <v>4</v>
      </c>
      <c r="AN42" s="82">
        <v>100</v>
      </c>
      <c r="AO42" s="82" t="s">
        <v>4</v>
      </c>
      <c r="AP42" s="82">
        <v>100</v>
      </c>
      <c r="AQ42" s="83" t="s">
        <v>4</v>
      </c>
      <c r="AR42" s="84" t="s">
        <v>72</v>
      </c>
    </row>
    <row r="43" spans="1:44" s="89" customFormat="1" ht="30" customHeight="1" x14ac:dyDescent="0.3">
      <c r="A43" s="12">
        <v>30</v>
      </c>
      <c r="B43" s="12">
        <v>46</v>
      </c>
      <c r="C43" s="12" t="s">
        <v>55</v>
      </c>
      <c r="D43" s="10" t="s">
        <v>4</v>
      </c>
      <c r="E43" s="13"/>
      <c r="F43" s="13" t="s">
        <v>4</v>
      </c>
      <c r="G43" s="19" t="s">
        <v>4</v>
      </c>
      <c r="H43" s="13" t="s">
        <v>4</v>
      </c>
      <c r="I43" s="13" t="s">
        <v>4</v>
      </c>
      <c r="J43" s="13" t="s">
        <v>4</v>
      </c>
      <c r="K43" s="19" t="s">
        <v>4</v>
      </c>
      <c r="L43" s="13" t="s">
        <v>4</v>
      </c>
      <c r="M43" s="13" t="s">
        <v>4</v>
      </c>
      <c r="N43" s="13" t="s">
        <v>4</v>
      </c>
      <c r="O43" s="13" t="s">
        <v>4</v>
      </c>
      <c r="P43" s="13" t="s">
        <v>4</v>
      </c>
      <c r="Q43" s="13" t="s">
        <v>4</v>
      </c>
      <c r="R43" s="13" t="s">
        <v>4</v>
      </c>
      <c r="S43" s="13" t="s">
        <v>4</v>
      </c>
      <c r="T43" s="13" t="s">
        <v>4</v>
      </c>
      <c r="U43" s="13" t="s">
        <v>4</v>
      </c>
      <c r="V43" s="13" t="s">
        <v>4</v>
      </c>
      <c r="W43" s="13" t="s">
        <v>4</v>
      </c>
      <c r="X43" s="13" t="s">
        <v>4</v>
      </c>
      <c r="Y43" s="13" t="s">
        <v>4</v>
      </c>
      <c r="Z43" s="13" t="s">
        <v>4</v>
      </c>
      <c r="AA43" s="13" t="s">
        <v>4</v>
      </c>
      <c r="AB43" s="13" t="s">
        <v>4</v>
      </c>
      <c r="AC43" s="13" t="s">
        <v>4</v>
      </c>
      <c r="AD43" s="13" t="s">
        <v>4</v>
      </c>
      <c r="AE43" s="13" t="s">
        <v>4</v>
      </c>
      <c r="AF43" s="13" t="s">
        <v>4</v>
      </c>
      <c r="AG43" s="13" t="s">
        <v>4</v>
      </c>
      <c r="AH43" s="13" t="s">
        <v>4</v>
      </c>
      <c r="AI43" s="13" t="s">
        <v>4</v>
      </c>
      <c r="AJ43" s="13" t="s">
        <v>4</v>
      </c>
      <c r="AK43" s="13" t="s">
        <v>4</v>
      </c>
      <c r="AL43" s="13" t="s">
        <v>4</v>
      </c>
      <c r="AM43" s="13" t="s">
        <v>4</v>
      </c>
      <c r="AN43" s="13" t="s">
        <v>4</v>
      </c>
      <c r="AO43" s="13" t="s">
        <v>4</v>
      </c>
      <c r="AP43" s="13" t="s">
        <v>4</v>
      </c>
      <c r="AQ43" s="13" t="s">
        <v>4</v>
      </c>
      <c r="AR43" s="14" t="s">
        <v>72</v>
      </c>
    </row>
    <row r="44" spans="1:44" s="89" customFormat="1" ht="30" customHeight="1" x14ac:dyDescent="0.3">
      <c r="A44" s="12">
        <v>31</v>
      </c>
      <c r="B44" s="12">
        <v>63</v>
      </c>
      <c r="C44" s="12" t="s">
        <v>18</v>
      </c>
      <c r="D44" s="10" t="s">
        <v>13</v>
      </c>
      <c r="E44" s="13"/>
      <c r="F44" s="13" t="s">
        <v>13</v>
      </c>
      <c r="G44" s="19" t="s">
        <v>4</v>
      </c>
      <c r="H44" s="13" t="s">
        <v>13</v>
      </c>
      <c r="I44" s="13" t="s">
        <v>4</v>
      </c>
      <c r="J44" s="13" t="s">
        <v>13</v>
      </c>
      <c r="K44" s="19" t="s">
        <v>4</v>
      </c>
      <c r="L44" s="13" t="s">
        <v>13</v>
      </c>
      <c r="M44" s="13" t="s">
        <v>4</v>
      </c>
      <c r="N44" s="13" t="s">
        <v>13</v>
      </c>
      <c r="O44" s="13" t="s">
        <v>4</v>
      </c>
      <c r="P44" s="13" t="s">
        <v>13</v>
      </c>
      <c r="Q44" s="13" t="s">
        <v>4</v>
      </c>
      <c r="R44" s="13" t="s">
        <v>13</v>
      </c>
      <c r="S44" s="13" t="s">
        <v>4</v>
      </c>
      <c r="T44" s="13" t="s">
        <v>13</v>
      </c>
      <c r="U44" s="13" t="s">
        <v>4</v>
      </c>
      <c r="V44" s="13" t="s">
        <v>13</v>
      </c>
      <c r="W44" s="13" t="s">
        <v>4</v>
      </c>
      <c r="X44" s="13" t="s">
        <v>13</v>
      </c>
      <c r="Y44" s="13" t="s">
        <v>4</v>
      </c>
      <c r="Z44" s="13" t="s">
        <v>13</v>
      </c>
      <c r="AA44" s="13" t="s">
        <v>4</v>
      </c>
      <c r="AB44" s="13" t="s">
        <v>13</v>
      </c>
      <c r="AC44" s="13" t="s">
        <v>4</v>
      </c>
      <c r="AD44" s="13" t="s">
        <v>13</v>
      </c>
      <c r="AE44" s="13" t="s">
        <v>4</v>
      </c>
      <c r="AF44" s="13" t="s">
        <v>13</v>
      </c>
      <c r="AG44" s="13" t="s">
        <v>4</v>
      </c>
      <c r="AH44" s="13" t="s">
        <v>13</v>
      </c>
      <c r="AI44" s="13" t="s">
        <v>4</v>
      </c>
      <c r="AJ44" s="13" t="s">
        <v>13</v>
      </c>
      <c r="AK44" s="13" t="s">
        <v>4</v>
      </c>
      <c r="AL44" s="13" t="s">
        <v>13</v>
      </c>
      <c r="AM44" s="13" t="s">
        <v>4</v>
      </c>
      <c r="AN44" s="13" t="s">
        <v>13</v>
      </c>
      <c r="AO44" s="13" t="s">
        <v>4</v>
      </c>
      <c r="AP44" s="13" t="s">
        <v>13</v>
      </c>
      <c r="AQ44" s="13" t="s">
        <v>4</v>
      </c>
      <c r="AR44" s="14" t="s">
        <v>72</v>
      </c>
    </row>
    <row r="45" spans="1:44" s="89" customFormat="1" ht="30" customHeight="1" x14ac:dyDescent="0.3">
      <c r="A45" s="10">
        <v>32</v>
      </c>
      <c r="B45" s="11">
        <v>16</v>
      </c>
      <c r="C45" s="12" t="s">
        <v>209</v>
      </c>
      <c r="D45" s="10" t="s">
        <v>4</v>
      </c>
      <c r="E45" s="13">
        <v>97</v>
      </c>
      <c r="F45" s="17">
        <v>1</v>
      </c>
      <c r="G45" s="19" t="s">
        <v>4</v>
      </c>
      <c r="H45" s="17">
        <v>1</v>
      </c>
      <c r="I45" s="19" t="s">
        <v>4</v>
      </c>
      <c r="J45" s="98">
        <v>0.96</v>
      </c>
      <c r="K45" s="20" t="s">
        <v>13</v>
      </c>
      <c r="L45" s="74">
        <v>0.96150000000000002</v>
      </c>
      <c r="M45" s="20" t="s">
        <v>13</v>
      </c>
      <c r="N45" s="74">
        <v>0.85709999999999997</v>
      </c>
      <c r="O45" s="20" t="s">
        <v>13</v>
      </c>
      <c r="P45" s="74">
        <v>0.96430000000000005</v>
      </c>
      <c r="Q45" s="20" t="s">
        <v>13</v>
      </c>
      <c r="R45" s="74">
        <v>0.94740000000000002</v>
      </c>
      <c r="S45" s="20" t="s">
        <v>13</v>
      </c>
      <c r="T45" s="74">
        <v>0.89659999999999995</v>
      </c>
      <c r="U45" s="20" t="s">
        <v>13</v>
      </c>
      <c r="V45" s="17">
        <v>1</v>
      </c>
      <c r="W45" s="19" t="s">
        <v>4</v>
      </c>
      <c r="X45" s="17">
        <v>1</v>
      </c>
      <c r="Y45" s="19" t="s">
        <v>4</v>
      </c>
      <c r="Z45" s="74">
        <v>0.84619999999999995</v>
      </c>
      <c r="AA45" s="20" t="s">
        <v>13</v>
      </c>
      <c r="AB45" s="74">
        <v>0.9032</v>
      </c>
      <c r="AC45" s="20" t="s">
        <v>13</v>
      </c>
      <c r="AD45" s="17">
        <v>1</v>
      </c>
      <c r="AE45" s="19" t="s">
        <v>4</v>
      </c>
      <c r="AF45" s="17">
        <v>1</v>
      </c>
      <c r="AG45" s="19" t="s">
        <v>4</v>
      </c>
      <c r="AH45" s="17">
        <v>1</v>
      </c>
      <c r="AI45" s="19" t="s">
        <v>4</v>
      </c>
      <c r="AJ45" s="74">
        <v>0.92110000000000003</v>
      </c>
      <c r="AK45" s="20" t="s">
        <v>13</v>
      </c>
      <c r="AL45" s="20">
        <v>93.94</v>
      </c>
      <c r="AM45" s="20" t="s">
        <v>13</v>
      </c>
      <c r="AN45" s="19">
        <v>100</v>
      </c>
      <c r="AO45" s="13" t="s">
        <v>4</v>
      </c>
      <c r="AP45" s="19">
        <v>100</v>
      </c>
      <c r="AQ45" s="13" t="s">
        <v>4</v>
      </c>
      <c r="AR45" s="14" t="s">
        <v>75</v>
      </c>
    </row>
    <row r="46" spans="1:44" s="89" customFormat="1" ht="30" customHeight="1" x14ac:dyDescent="0.3">
      <c r="A46" s="10">
        <v>33</v>
      </c>
      <c r="B46" s="11">
        <v>17</v>
      </c>
      <c r="C46" s="12" t="s">
        <v>47</v>
      </c>
      <c r="D46" s="10" t="s">
        <v>5</v>
      </c>
      <c r="E46" s="21">
        <f>(F46+H46+J46+L46+P46+T46+V46+X46+Z46+AB46+AD46+AF46+AH46+AJ46+AL46+AN46+AP46+N46+R46)/19</f>
        <v>95.867368421052632</v>
      </c>
      <c r="F46" s="19">
        <v>100</v>
      </c>
      <c r="G46" s="19" t="s">
        <v>4</v>
      </c>
      <c r="H46" s="19">
        <v>100</v>
      </c>
      <c r="I46" s="19" t="s">
        <v>4</v>
      </c>
      <c r="J46" s="19">
        <v>96</v>
      </c>
      <c r="K46" s="19" t="s">
        <v>4</v>
      </c>
      <c r="L46" s="19">
        <v>96.15</v>
      </c>
      <c r="M46" s="19" t="s">
        <v>4</v>
      </c>
      <c r="N46" s="20">
        <v>85.71</v>
      </c>
      <c r="O46" s="20" t="s">
        <v>13</v>
      </c>
      <c r="P46" s="19">
        <v>96.43</v>
      </c>
      <c r="Q46" s="19" t="s">
        <v>4</v>
      </c>
      <c r="R46" s="20">
        <v>94.74</v>
      </c>
      <c r="S46" s="20" t="s">
        <v>13</v>
      </c>
      <c r="T46" s="20">
        <v>89.66</v>
      </c>
      <c r="U46" s="20" t="s">
        <v>13</v>
      </c>
      <c r="V46" s="19">
        <v>100</v>
      </c>
      <c r="W46" s="19" t="s">
        <v>4</v>
      </c>
      <c r="X46" s="19">
        <v>100</v>
      </c>
      <c r="Y46" s="19" t="s">
        <v>4</v>
      </c>
      <c r="Z46" s="20">
        <v>86.42</v>
      </c>
      <c r="AA46" s="20" t="s">
        <v>13</v>
      </c>
      <c r="AB46" s="20">
        <v>90.32</v>
      </c>
      <c r="AC46" s="20" t="s">
        <v>13</v>
      </c>
      <c r="AD46" s="19">
        <v>100</v>
      </c>
      <c r="AE46" s="19" t="s">
        <v>4</v>
      </c>
      <c r="AF46" s="19">
        <v>100</v>
      </c>
      <c r="AG46" s="19" t="s">
        <v>4</v>
      </c>
      <c r="AH46" s="19">
        <v>100</v>
      </c>
      <c r="AI46" s="19" t="s">
        <v>4</v>
      </c>
      <c r="AJ46" s="20">
        <v>92.11</v>
      </c>
      <c r="AK46" s="20" t="s">
        <v>13</v>
      </c>
      <c r="AL46" s="20">
        <v>93.94</v>
      </c>
      <c r="AM46" s="20" t="s">
        <v>13</v>
      </c>
      <c r="AN46" s="19">
        <v>100</v>
      </c>
      <c r="AO46" s="13" t="s">
        <v>4</v>
      </c>
      <c r="AP46" s="19">
        <v>100</v>
      </c>
      <c r="AQ46" s="13" t="s">
        <v>4</v>
      </c>
      <c r="AR46" s="14" t="s">
        <v>75</v>
      </c>
    </row>
    <row r="47" spans="1:44" s="89" customFormat="1" ht="30" customHeight="1" x14ac:dyDescent="0.3">
      <c r="A47" s="10">
        <v>34</v>
      </c>
      <c r="B47" s="11">
        <v>26</v>
      </c>
      <c r="C47" s="12" t="s">
        <v>7</v>
      </c>
      <c r="D47" s="10" t="s">
        <v>79</v>
      </c>
      <c r="E47" s="13">
        <v>70</v>
      </c>
      <c r="F47" s="17">
        <v>0.8</v>
      </c>
      <c r="G47" s="19" t="s">
        <v>4</v>
      </c>
      <c r="H47" s="18">
        <v>0.75609999999999999</v>
      </c>
      <c r="I47" s="19" t="s">
        <v>4</v>
      </c>
      <c r="J47" s="18">
        <v>0.79310000000000003</v>
      </c>
      <c r="K47" s="19" t="s">
        <v>4</v>
      </c>
      <c r="L47" s="74">
        <v>0.55169999999999997</v>
      </c>
      <c r="M47" s="20" t="s">
        <v>13</v>
      </c>
      <c r="N47" s="20">
        <v>56.25</v>
      </c>
      <c r="O47" s="20" t="s">
        <v>13</v>
      </c>
      <c r="P47" s="20">
        <v>67.650000000000006</v>
      </c>
      <c r="Q47" s="20" t="s">
        <v>13</v>
      </c>
      <c r="R47" s="18">
        <v>0.73909999999999998</v>
      </c>
      <c r="S47" s="19" t="s">
        <v>4</v>
      </c>
      <c r="T47" s="74">
        <v>0.57579999999999998</v>
      </c>
      <c r="U47" s="20" t="s">
        <v>13</v>
      </c>
      <c r="V47" s="18">
        <v>0.77500000000000002</v>
      </c>
      <c r="W47" s="19" t="s">
        <v>4</v>
      </c>
      <c r="X47" s="18">
        <v>0.77270000000000005</v>
      </c>
      <c r="Y47" s="19" t="s">
        <v>4</v>
      </c>
      <c r="Z47" s="17">
        <v>0.75</v>
      </c>
      <c r="AA47" s="19" t="s">
        <v>4</v>
      </c>
      <c r="AB47" s="18">
        <v>0.75680000000000003</v>
      </c>
      <c r="AC47" s="19" t="s">
        <v>4</v>
      </c>
      <c r="AD47" s="74">
        <v>0.55169999999999997</v>
      </c>
      <c r="AE47" s="20" t="s">
        <v>13</v>
      </c>
      <c r="AF47" s="17">
        <v>0.75</v>
      </c>
      <c r="AG47" s="19" t="s">
        <v>4</v>
      </c>
      <c r="AH47" s="17">
        <v>0.7</v>
      </c>
      <c r="AI47" s="19" t="s">
        <v>4</v>
      </c>
      <c r="AJ47" s="18">
        <v>0.74419999999999997</v>
      </c>
      <c r="AK47" s="19" t="s">
        <v>4</v>
      </c>
      <c r="AL47" s="20">
        <v>69.23</v>
      </c>
      <c r="AM47" s="20" t="s">
        <v>13</v>
      </c>
      <c r="AN47" s="19"/>
      <c r="AO47" s="19"/>
      <c r="AP47" s="19"/>
      <c r="AQ47" s="19"/>
      <c r="AR47" s="14" t="s">
        <v>75</v>
      </c>
    </row>
    <row r="48" spans="1:44" s="105" customFormat="1" ht="30" customHeight="1" x14ac:dyDescent="0.3">
      <c r="A48" s="100">
        <v>35</v>
      </c>
      <c r="B48" s="101">
        <v>57</v>
      </c>
      <c r="C48" s="102" t="s">
        <v>61</v>
      </c>
      <c r="D48" s="100">
        <v>0.25</v>
      </c>
      <c r="E48" s="103">
        <v>25</v>
      </c>
      <c r="F48" s="85">
        <v>0.5</v>
      </c>
      <c r="G48" s="85" t="s">
        <v>4</v>
      </c>
      <c r="H48" s="85">
        <v>0.5</v>
      </c>
      <c r="I48" s="85" t="s">
        <v>4</v>
      </c>
      <c r="J48" s="85">
        <v>0.75</v>
      </c>
      <c r="K48" s="85" t="s">
        <v>4</v>
      </c>
      <c r="L48" s="85">
        <v>0.5714285714285714</v>
      </c>
      <c r="M48" s="85" t="s">
        <v>4</v>
      </c>
      <c r="N48" s="85">
        <v>0.55555555555555558</v>
      </c>
      <c r="O48" s="85" t="s">
        <v>4</v>
      </c>
      <c r="P48" s="85">
        <v>0.33333333333333331</v>
      </c>
      <c r="Q48" s="85" t="s">
        <v>4</v>
      </c>
      <c r="R48" s="85">
        <v>0.2857142857142857</v>
      </c>
      <c r="S48" s="85" t="s">
        <v>4</v>
      </c>
      <c r="T48" s="85">
        <v>0.75</v>
      </c>
      <c r="U48" s="85" t="s">
        <v>4</v>
      </c>
      <c r="V48" s="85">
        <v>0.66666666666666663</v>
      </c>
      <c r="W48" s="85" t="s">
        <v>4</v>
      </c>
      <c r="X48" s="85">
        <v>0.6</v>
      </c>
      <c r="Y48" s="85" t="s">
        <v>4</v>
      </c>
      <c r="Z48" s="85">
        <v>0.44444444444444442</v>
      </c>
      <c r="AA48" s="85" t="s">
        <v>4</v>
      </c>
      <c r="AB48" s="85">
        <v>0.33333333333333331</v>
      </c>
      <c r="AC48" s="85" t="s">
        <v>4</v>
      </c>
      <c r="AD48" s="85">
        <v>0.33333333333333331</v>
      </c>
      <c r="AE48" s="85" t="s">
        <v>4</v>
      </c>
      <c r="AF48" s="85"/>
      <c r="AG48" s="85" t="s">
        <v>4</v>
      </c>
      <c r="AH48" s="85">
        <v>0.55555555555555558</v>
      </c>
      <c r="AI48" s="85" t="s">
        <v>4</v>
      </c>
      <c r="AJ48" s="85">
        <v>0.33333333333333331</v>
      </c>
      <c r="AK48" s="85" t="s">
        <v>4</v>
      </c>
      <c r="AL48" s="85">
        <v>0.7</v>
      </c>
      <c r="AM48" s="85" t="s">
        <v>4</v>
      </c>
      <c r="AN48" s="85"/>
      <c r="AO48" s="19" t="s">
        <v>4</v>
      </c>
      <c r="AP48" s="19"/>
      <c r="AQ48" s="19" t="s">
        <v>4</v>
      </c>
      <c r="AR48" s="104" t="s">
        <v>75</v>
      </c>
    </row>
    <row r="49" spans="1:44" s="93" customFormat="1" ht="30" customHeight="1" x14ac:dyDescent="0.3">
      <c r="A49" s="79">
        <v>36</v>
      </c>
      <c r="B49" s="80">
        <v>58</v>
      </c>
      <c r="C49" s="81" t="s">
        <v>210</v>
      </c>
      <c r="D49" s="79" t="s">
        <v>62</v>
      </c>
      <c r="E49" s="82">
        <v>25</v>
      </c>
      <c r="F49" s="83">
        <v>0.33333333333333298</v>
      </c>
      <c r="G49" s="19" t="s">
        <v>4</v>
      </c>
      <c r="H49" s="83">
        <v>0.33333333333333331</v>
      </c>
      <c r="I49" s="19" t="s">
        <v>4</v>
      </c>
      <c r="J49" s="83">
        <v>0.5</v>
      </c>
      <c r="K49" s="19" t="s">
        <v>4</v>
      </c>
      <c r="L49" s="83">
        <v>0.5</v>
      </c>
      <c r="M49" s="19" t="s">
        <v>4</v>
      </c>
      <c r="N49" s="83">
        <v>0.5</v>
      </c>
      <c r="O49" s="19" t="s">
        <v>4</v>
      </c>
      <c r="P49" s="83">
        <v>0.33333333333333331</v>
      </c>
      <c r="Q49" s="19" t="s">
        <v>4</v>
      </c>
      <c r="R49" s="83">
        <v>0.4</v>
      </c>
      <c r="S49" s="19" t="s">
        <v>4</v>
      </c>
      <c r="T49" s="83">
        <v>0.42857142857142855</v>
      </c>
      <c r="U49" s="19" t="s">
        <v>4</v>
      </c>
      <c r="V49" s="83">
        <v>0.77777777777777779</v>
      </c>
      <c r="W49" s="19" t="s">
        <v>4</v>
      </c>
      <c r="X49" s="83">
        <v>0.5</v>
      </c>
      <c r="Y49" s="19" t="s">
        <v>4</v>
      </c>
      <c r="Z49" s="85">
        <v>0.16666666666666666</v>
      </c>
      <c r="AA49" s="85" t="s">
        <v>13</v>
      </c>
      <c r="AB49" s="85">
        <v>0.2</v>
      </c>
      <c r="AC49" s="85" t="s">
        <v>13</v>
      </c>
      <c r="AD49" s="83">
        <v>0.4</v>
      </c>
      <c r="AE49" s="19" t="s">
        <v>4</v>
      </c>
      <c r="AF49" s="83">
        <v>0.5</v>
      </c>
      <c r="AG49" s="19" t="s">
        <v>4</v>
      </c>
      <c r="AH49" s="83">
        <v>0.4</v>
      </c>
      <c r="AI49" s="19" t="s">
        <v>4</v>
      </c>
      <c r="AJ49" s="83">
        <v>0.4</v>
      </c>
      <c r="AK49" s="19" t="s">
        <v>4</v>
      </c>
      <c r="AL49" s="83">
        <v>0.5</v>
      </c>
      <c r="AM49" s="19" t="s">
        <v>4</v>
      </c>
      <c r="AN49" s="83"/>
      <c r="AO49" s="19" t="s">
        <v>4</v>
      </c>
      <c r="AP49" s="19"/>
      <c r="AQ49" s="19" t="s">
        <v>4</v>
      </c>
      <c r="AR49" s="84" t="s">
        <v>75</v>
      </c>
    </row>
    <row r="50" spans="1:44" s="89" customFormat="1" ht="30" customHeight="1" x14ac:dyDescent="0.3">
      <c r="A50" s="10">
        <v>37</v>
      </c>
      <c r="B50" s="11">
        <v>60</v>
      </c>
      <c r="C50" s="12" t="s">
        <v>14</v>
      </c>
      <c r="D50" s="10" t="s">
        <v>15</v>
      </c>
      <c r="E50" s="13"/>
      <c r="F50" s="19"/>
      <c r="G50" s="19" t="s">
        <v>4</v>
      </c>
      <c r="H50" s="19"/>
      <c r="I50" s="19" t="s">
        <v>4</v>
      </c>
      <c r="J50" s="19"/>
      <c r="K50" s="19" t="s">
        <v>4</v>
      </c>
      <c r="L50" s="19"/>
      <c r="M50" s="19" t="s">
        <v>4</v>
      </c>
      <c r="N50" s="19"/>
      <c r="O50" s="19" t="s">
        <v>4</v>
      </c>
      <c r="P50" s="19"/>
      <c r="Q50" s="19" t="s">
        <v>4</v>
      </c>
      <c r="R50" s="19"/>
      <c r="S50" s="19" t="s">
        <v>4</v>
      </c>
      <c r="T50" s="19"/>
      <c r="U50" s="19" t="s">
        <v>4</v>
      </c>
      <c r="V50" s="19"/>
      <c r="W50" s="19" t="s">
        <v>4</v>
      </c>
      <c r="X50" s="19"/>
      <c r="Y50" s="19" t="s">
        <v>4</v>
      </c>
      <c r="Z50" s="19"/>
      <c r="AA50" s="19" t="s">
        <v>4</v>
      </c>
      <c r="AB50" s="19"/>
      <c r="AC50" s="19" t="s">
        <v>4</v>
      </c>
      <c r="AD50" s="19"/>
      <c r="AE50" s="19" t="s">
        <v>4</v>
      </c>
      <c r="AF50" s="19"/>
      <c r="AG50" s="19" t="s">
        <v>4</v>
      </c>
      <c r="AH50" s="19"/>
      <c r="AI50" s="19" t="s">
        <v>4</v>
      </c>
      <c r="AJ50" s="19"/>
      <c r="AK50" s="19" t="s">
        <v>4</v>
      </c>
      <c r="AL50" s="19"/>
      <c r="AM50" s="19" t="s">
        <v>4</v>
      </c>
      <c r="AN50" s="19"/>
      <c r="AO50" s="19" t="s">
        <v>4</v>
      </c>
      <c r="AP50" s="19"/>
      <c r="AQ50" s="19" t="s">
        <v>4</v>
      </c>
      <c r="AR50" s="14" t="s">
        <v>75</v>
      </c>
    </row>
    <row r="51" spans="1:44" s="89" customFormat="1" ht="30" customHeight="1" x14ac:dyDescent="0.3">
      <c r="A51" s="10">
        <v>38</v>
      </c>
      <c r="B51" s="11">
        <v>61</v>
      </c>
      <c r="C51" s="12" t="s">
        <v>16</v>
      </c>
      <c r="D51" s="10" t="s">
        <v>17</v>
      </c>
      <c r="E51" s="13"/>
      <c r="F51" s="19"/>
      <c r="G51" s="19" t="s">
        <v>4</v>
      </c>
      <c r="H51" s="19"/>
      <c r="I51" s="19" t="s">
        <v>4</v>
      </c>
      <c r="J51" s="19"/>
      <c r="K51" s="19" t="s">
        <v>4</v>
      </c>
      <c r="L51" s="19"/>
      <c r="M51" s="19" t="s">
        <v>4</v>
      </c>
      <c r="N51" s="19"/>
      <c r="O51" s="19" t="s">
        <v>4</v>
      </c>
      <c r="P51" s="19"/>
      <c r="Q51" s="19" t="s">
        <v>4</v>
      </c>
      <c r="R51" s="19"/>
      <c r="S51" s="19" t="s">
        <v>4</v>
      </c>
      <c r="T51" s="19"/>
      <c r="U51" s="19" t="s">
        <v>4</v>
      </c>
      <c r="V51" s="19"/>
      <c r="W51" s="19" t="s">
        <v>4</v>
      </c>
      <c r="X51" s="19"/>
      <c r="Y51" s="19" t="s">
        <v>4</v>
      </c>
      <c r="Z51" s="19"/>
      <c r="AA51" s="19" t="s">
        <v>4</v>
      </c>
      <c r="AB51" s="19"/>
      <c r="AC51" s="19" t="s">
        <v>4</v>
      </c>
      <c r="AD51" s="19"/>
      <c r="AE51" s="19" t="s">
        <v>4</v>
      </c>
      <c r="AF51" s="19"/>
      <c r="AG51" s="19" t="s">
        <v>4</v>
      </c>
      <c r="AH51" s="19"/>
      <c r="AI51" s="19" t="s">
        <v>4</v>
      </c>
      <c r="AJ51" s="19"/>
      <c r="AK51" s="19" t="s">
        <v>4</v>
      </c>
      <c r="AL51" s="19"/>
      <c r="AM51" s="19" t="s">
        <v>4</v>
      </c>
      <c r="AN51" s="19"/>
      <c r="AO51" s="19" t="s">
        <v>4</v>
      </c>
      <c r="AP51" s="19"/>
      <c r="AQ51" s="19" t="s">
        <v>4</v>
      </c>
      <c r="AR51" s="14" t="s">
        <v>75</v>
      </c>
    </row>
    <row r="52" spans="1:44" s="89" customFormat="1" ht="30" customHeight="1" x14ac:dyDescent="0.3">
      <c r="A52" s="10">
        <v>39</v>
      </c>
      <c r="B52" s="11">
        <v>64</v>
      </c>
      <c r="C52" s="12" t="s">
        <v>19</v>
      </c>
      <c r="D52" s="10" t="s">
        <v>4</v>
      </c>
      <c r="E52" s="16"/>
      <c r="F52" s="19" t="s">
        <v>211</v>
      </c>
      <c r="G52" s="19" t="s">
        <v>4</v>
      </c>
      <c r="H52" s="19" t="s">
        <v>211</v>
      </c>
      <c r="I52" s="19" t="s">
        <v>4</v>
      </c>
      <c r="J52" s="19" t="s">
        <v>213</v>
      </c>
      <c r="K52" s="19" t="s">
        <v>4</v>
      </c>
      <c r="L52" s="19" t="s">
        <v>213</v>
      </c>
      <c r="M52" s="19" t="s">
        <v>4</v>
      </c>
      <c r="N52" s="19" t="s">
        <v>211</v>
      </c>
      <c r="O52" s="19" t="s">
        <v>4</v>
      </c>
      <c r="P52" s="19" t="s">
        <v>211</v>
      </c>
      <c r="Q52" s="19" t="s">
        <v>4</v>
      </c>
      <c r="R52" s="19" t="s">
        <v>211</v>
      </c>
      <c r="S52" s="19" t="s">
        <v>4</v>
      </c>
      <c r="T52" s="19" t="s">
        <v>211</v>
      </c>
      <c r="U52" s="19" t="s">
        <v>4</v>
      </c>
      <c r="V52" s="19" t="s">
        <v>211</v>
      </c>
      <c r="W52" s="19" t="s">
        <v>4</v>
      </c>
      <c r="X52" s="19" t="s">
        <v>211</v>
      </c>
      <c r="Y52" s="19" t="s">
        <v>4</v>
      </c>
      <c r="Z52" s="19" t="s">
        <v>211</v>
      </c>
      <c r="AA52" s="19" t="s">
        <v>4</v>
      </c>
      <c r="AB52" s="19" t="s">
        <v>211</v>
      </c>
      <c r="AC52" s="19" t="s">
        <v>4</v>
      </c>
      <c r="AD52" s="19" t="s">
        <v>211</v>
      </c>
      <c r="AE52" s="19" t="s">
        <v>4</v>
      </c>
      <c r="AF52" s="97" t="s">
        <v>212</v>
      </c>
      <c r="AG52" s="97" t="s">
        <v>4</v>
      </c>
      <c r="AH52" s="19" t="s">
        <v>211</v>
      </c>
      <c r="AI52" s="19" t="s">
        <v>4</v>
      </c>
      <c r="AJ52" s="19" t="s">
        <v>211</v>
      </c>
      <c r="AK52" s="19" t="s">
        <v>4</v>
      </c>
      <c r="AL52" s="19" t="s">
        <v>211</v>
      </c>
      <c r="AM52" s="19" t="s">
        <v>4</v>
      </c>
      <c r="AN52" s="19" t="s">
        <v>211</v>
      </c>
      <c r="AO52" s="19" t="s">
        <v>4</v>
      </c>
      <c r="AP52" s="19" t="s">
        <v>211</v>
      </c>
      <c r="AQ52" s="19" t="s">
        <v>4</v>
      </c>
      <c r="AR52" s="14" t="s">
        <v>75</v>
      </c>
    </row>
    <row r="53" spans="1:44" s="89" customFormat="1" ht="30" customHeight="1" x14ac:dyDescent="0.3">
      <c r="A53" s="10">
        <v>40</v>
      </c>
      <c r="B53" s="11">
        <v>69</v>
      </c>
      <c r="C53" s="12" t="s">
        <v>24</v>
      </c>
      <c r="D53" s="10" t="s">
        <v>13</v>
      </c>
      <c r="E53" s="13"/>
      <c r="F53" s="19"/>
      <c r="G53" s="19" t="s">
        <v>4</v>
      </c>
      <c r="H53" s="19"/>
      <c r="I53" s="19" t="s">
        <v>4</v>
      </c>
      <c r="J53" s="19"/>
      <c r="K53" s="19" t="s">
        <v>4</v>
      </c>
      <c r="L53" s="19"/>
      <c r="M53" s="19" t="s">
        <v>4</v>
      </c>
      <c r="N53" s="19"/>
      <c r="O53" s="19" t="s">
        <v>4</v>
      </c>
      <c r="P53" s="19"/>
      <c r="Q53" s="19" t="s">
        <v>4</v>
      </c>
      <c r="R53" s="19"/>
      <c r="S53" s="19" t="s">
        <v>4</v>
      </c>
      <c r="T53" s="19"/>
      <c r="U53" s="19" t="s">
        <v>4</v>
      </c>
      <c r="V53" s="19"/>
      <c r="W53" s="19" t="s">
        <v>4</v>
      </c>
      <c r="X53" s="19"/>
      <c r="Y53" s="19" t="s">
        <v>4</v>
      </c>
      <c r="Z53" s="19"/>
      <c r="AA53" s="19" t="s">
        <v>4</v>
      </c>
      <c r="AB53" s="19"/>
      <c r="AC53" s="19" t="s">
        <v>4</v>
      </c>
      <c r="AD53" s="19"/>
      <c r="AE53" s="19" t="s">
        <v>4</v>
      </c>
      <c r="AF53" s="19"/>
      <c r="AG53" s="19" t="s">
        <v>4</v>
      </c>
      <c r="AH53" s="19"/>
      <c r="AI53" s="19" t="s">
        <v>4</v>
      </c>
      <c r="AJ53" s="19"/>
      <c r="AK53" s="19" t="s">
        <v>4</v>
      </c>
      <c r="AL53" s="19"/>
      <c r="AM53" s="19" t="s">
        <v>4</v>
      </c>
      <c r="AN53" s="19"/>
      <c r="AO53" s="19" t="s">
        <v>4</v>
      </c>
      <c r="AP53" s="19"/>
      <c r="AQ53" s="19" t="s">
        <v>4</v>
      </c>
      <c r="AR53" s="14" t="s">
        <v>75</v>
      </c>
    </row>
    <row r="54" spans="1:44" s="89" customFormat="1" ht="30" customHeight="1" x14ac:dyDescent="0.3">
      <c r="A54" s="10">
        <v>41</v>
      </c>
      <c r="B54" s="11">
        <v>70</v>
      </c>
      <c r="C54" s="12" t="s">
        <v>65</v>
      </c>
      <c r="D54" s="10" t="s">
        <v>13</v>
      </c>
      <c r="E54" s="13"/>
      <c r="F54" s="19"/>
      <c r="G54" s="19" t="s">
        <v>4</v>
      </c>
      <c r="H54" s="19"/>
      <c r="I54" s="19" t="s">
        <v>4</v>
      </c>
      <c r="J54" s="19"/>
      <c r="K54" s="19" t="s">
        <v>4</v>
      </c>
      <c r="L54" s="19"/>
      <c r="M54" s="19" t="s">
        <v>4</v>
      </c>
      <c r="N54" s="19"/>
      <c r="O54" s="19" t="s">
        <v>4</v>
      </c>
      <c r="P54" s="19"/>
      <c r="Q54" s="19" t="s">
        <v>4</v>
      </c>
      <c r="R54" s="19"/>
      <c r="S54" s="19" t="s">
        <v>4</v>
      </c>
      <c r="T54" s="19"/>
      <c r="U54" s="19" t="s">
        <v>4</v>
      </c>
      <c r="V54" s="19"/>
      <c r="W54" s="19" t="s">
        <v>4</v>
      </c>
      <c r="X54" s="19"/>
      <c r="Y54" s="19" t="s">
        <v>4</v>
      </c>
      <c r="Z54" s="19"/>
      <c r="AA54" s="19" t="s">
        <v>4</v>
      </c>
      <c r="AB54" s="19"/>
      <c r="AC54" s="19" t="s">
        <v>4</v>
      </c>
      <c r="AD54" s="19"/>
      <c r="AE54" s="19" t="s">
        <v>4</v>
      </c>
      <c r="AF54" s="19"/>
      <c r="AG54" s="19" t="s">
        <v>4</v>
      </c>
      <c r="AH54" s="19"/>
      <c r="AI54" s="19" t="s">
        <v>4</v>
      </c>
      <c r="AJ54" s="19"/>
      <c r="AK54" s="19" t="s">
        <v>4</v>
      </c>
      <c r="AL54" s="19"/>
      <c r="AM54" s="19" t="s">
        <v>4</v>
      </c>
      <c r="AN54" s="19"/>
      <c r="AO54" s="19" t="s">
        <v>4</v>
      </c>
      <c r="AP54" s="19"/>
      <c r="AQ54" s="19" t="s">
        <v>4</v>
      </c>
      <c r="AR54" s="14" t="s">
        <v>75</v>
      </c>
    </row>
    <row r="55" spans="1:44" s="89" customFormat="1" ht="30" customHeight="1" x14ac:dyDescent="0.3">
      <c r="A55" s="10">
        <v>42</v>
      </c>
      <c r="B55" s="11">
        <v>71</v>
      </c>
      <c r="C55" s="12" t="s">
        <v>25</v>
      </c>
      <c r="D55" s="10" t="s">
        <v>13</v>
      </c>
      <c r="E55" s="13"/>
      <c r="F55" s="19"/>
      <c r="G55" s="19" t="s">
        <v>4</v>
      </c>
      <c r="H55" s="19"/>
      <c r="I55" s="19" t="s">
        <v>4</v>
      </c>
      <c r="J55" s="19"/>
      <c r="K55" s="19" t="s">
        <v>4</v>
      </c>
      <c r="L55" s="19"/>
      <c r="M55" s="19" t="s">
        <v>4</v>
      </c>
      <c r="N55" s="19"/>
      <c r="O55" s="19" t="s">
        <v>4</v>
      </c>
      <c r="P55" s="19"/>
      <c r="Q55" s="19" t="s">
        <v>4</v>
      </c>
      <c r="R55" s="19"/>
      <c r="S55" s="19" t="s">
        <v>4</v>
      </c>
      <c r="T55" s="19"/>
      <c r="U55" s="19" t="s">
        <v>4</v>
      </c>
      <c r="V55" s="19"/>
      <c r="W55" s="19" t="s">
        <v>4</v>
      </c>
      <c r="X55" s="19"/>
      <c r="Y55" s="19" t="s">
        <v>4</v>
      </c>
      <c r="Z55" s="19"/>
      <c r="AA55" s="19" t="s">
        <v>4</v>
      </c>
      <c r="AB55" s="19"/>
      <c r="AC55" s="19" t="s">
        <v>4</v>
      </c>
      <c r="AD55" s="19"/>
      <c r="AE55" s="19" t="s">
        <v>4</v>
      </c>
      <c r="AF55" s="19"/>
      <c r="AG55" s="19" t="s">
        <v>4</v>
      </c>
      <c r="AH55" s="19"/>
      <c r="AI55" s="19" t="s">
        <v>4</v>
      </c>
      <c r="AJ55" s="19"/>
      <c r="AK55" s="19" t="s">
        <v>4</v>
      </c>
      <c r="AL55" s="19"/>
      <c r="AM55" s="19" t="s">
        <v>4</v>
      </c>
      <c r="AN55" s="19"/>
      <c r="AO55" s="19" t="s">
        <v>4</v>
      </c>
      <c r="AP55" s="19"/>
      <c r="AQ55" s="19" t="s">
        <v>4</v>
      </c>
      <c r="AR55" s="14" t="s">
        <v>75</v>
      </c>
    </row>
    <row r="56" spans="1:44" s="89" customFormat="1" ht="30" customHeight="1" x14ac:dyDescent="0.3">
      <c r="A56" s="10">
        <v>43</v>
      </c>
      <c r="B56" s="11">
        <v>72</v>
      </c>
      <c r="C56" s="12" t="s">
        <v>26</v>
      </c>
      <c r="D56" s="10" t="s">
        <v>13</v>
      </c>
      <c r="E56" s="13"/>
      <c r="F56" s="19"/>
      <c r="G56" s="19" t="s">
        <v>4</v>
      </c>
      <c r="H56" s="19"/>
      <c r="I56" s="19" t="s">
        <v>4</v>
      </c>
      <c r="J56" s="19"/>
      <c r="K56" s="19" t="s">
        <v>4</v>
      </c>
      <c r="L56" s="19"/>
      <c r="M56" s="19" t="s">
        <v>4</v>
      </c>
      <c r="N56" s="19"/>
      <c r="O56" s="19" t="s">
        <v>4</v>
      </c>
      <c r="P56" s="19"/>
      <c r="Q56" s="19" t="s">
        <v>4</v>
      </c>
      <c r="R56" s="19"/>
      <c r="S56" s="19" t="s">
        <v>4</v>
      </c>
      <c r="T56" s="19"/>
      <c r="U56" s="19" t="s">
        <v>4</v>
      </c>
      <c r="V56" s="19"/>
      <c r="W56" s="19" t="s">
        <v>4</v>
      </c>
      <c r="X56" s="19"/>
      <c r="Y56" s="19" t="s">
        <v>4</v>
      </c>
      <c r="Z56" s="19"/>
      <c r="AA56" s="19" t="s">
        <v>4</v>
      </c>
      <c r="AB56" s="19"/>
      <c r="AC56" s="19" t="s">
        <v>4</v>
      </c>
      <c r="AD56" s="19"/>
      <c r="AE56" s="19" t="s">
        <v>4</v>
      </c>
      <c r="AF56" s="19"/>
      <c r="AG56" s="19" t="s">
        <v>4</v>
      </c>
      <c r="AH56" s="19"/>
      <c r="AI56" s="19" t="s">
        <v>4</v>
      </c>
      <c r="AJ56" s="19"/>
      <c r="AK56" s="19" t="s">
        <v>4</v>
      </c>
      <c r="AL56" s="19"/>
      <c r="AM56" s="19" t="s">
        <v>4</v>
      </c>
      <c r="AN56" s="19"/>
      <c r="AO56" s="19" t="s">
        <v>4</v>
      </c>
      <c r="AP56" s="19"/>
      <c r="AQ56" s="19" t="s">
        <v>4</v>
      </c>
      <c r="AR56" s="14" t="s">
        <v>75</v>
      </c>
    </row>
    <row r="57" spans="1:44" s="89" customFormat="1" ht="30" customHeight="1" x14ac:dyDescent="0.3">
      <c r="A57" s="10">
        <v>44</v>
      </c>
      <c r="B57" s="11">
        <v>73</v>
      </c>
      <c r="C57" s="12" t="s">
        <v>27</v>
      </c>
      <c r="D57" s="10" t="s">
        <v>13</v>
      </c>
      <c r="E57" s="13"/>
      <c r="F57" s="19"/>
      <c r="G57" s="19" t="s">
        <v>4</v>
      </c>
      <c r="H57" s="19"/>
      <c r="I57" s="19" t="s">
        <v>4</v>
      </c>
      <c r="J57" s="19"/>
      <c r="K57" s="19" t="s">
        <v>4</v>
      </c>
      <c r="L57" s="19"/>
      <c r="M57" s="19" t="s">
        <v>4</v>
      </c>
      <c r="N57" s="19"/>
      <c r="O57" s="19" t="s">
        <v>4</v>
      </c>
      <c r="P57" s="19"/>
      <c r="Q57" s="19" t="s">
        <v>4</v>
      </c>
      <c r="R57" s="19"/>
      <c r="S57" s="19" t="s">
        <v>4</v>
      </c>
      <c r="T57" s="19"/>
      <c r="U57" s="19" t="s">
        <v>4</v>
      </c>
      <c r="V57" s="19"/>
      <c r="W57" s="19" t="s">
        <v>4</v>
      </c>
      <c r="X57" s="19"/>
      <c r="Y57" s="19" t="s">
        <v>4</v>
      </c>
      <c r="Z57" s="19"/>
      <c r="AA57" s="19" t="s">
        <v>4</v>
      </c>
      <c r="AB57" s="19"/>
      <c r="AC57" s="19" t="s">
        <v>4</v>
      </c>
      <c r="AD57" s="19"/>
      <c r="AE57" s="19" t="s">
        <v>4</v>
      </c>
      <c r="AF57" s="19"/>
      <c r="AG57" s="19" t="s">
        <v>4</v>
      </c>
      <c r="AH57" s="19"/>
      <c r="AI57" s="19" t="s">
        <v>4</v>
      </c>
      <c r="AJ57" s="19"/>
      <c r="AK57" s="19" t="s">
        <v>4</v>
      </c>
      <c r="AL57" s="19"/>
      <c r="AM57" s="19" t="s">
        <v>4</v>
      </c>
      <c r="AN57" s="19"/>
      <c r="AO57" s="19" t="s">
        <v>4</v>
      </c>
      <c r="AP57" s="19"/>
      <c r="AQ57" s="19" t="s">
        <v>4</v>
      </c>
      <c r="AR57" s="14" t="s">
        <v>75</v>
      </c>
    </row>
    <row r="58" spans="1:44" s="89" customFormat="1" ht="30" customHeight="1" x14ac:dyDescent="0.3">
      <c r="A58" s="10">
        <v>45</v>
      </c>
      <c r="B58" s="11">
        <v>78</v>
      </c>
      <c r="C58" s="12" t="s">
        <v>32</v>
      </c>
      <c r="D58" s="10" t="s">
        <v>13</v>
      </c>
      <c r="E58" s="13"/>
      <c r="F58" s="19"/>
      <c r="G58" s="19" t="s">
        <v>4</v>
      </c>
      <c r="H58" s="19"/>
      <c r="I58" s="19" t="s">
        <v>4</v>
      </c>
      <c r="J58" s="19"/>
      <c r="K58" s="19" t="s">
        <v>4</v>
      </c>
      <c r="L58" s="19"/>
      <c r="M58" s="19" t="s">
        <v>4</v>
      </c>
      <c r="N58" s="19"/>
      <c r="O58" s="19" t="s">
        <v>4</v>
      </c>
      <c r="P58" s="19"/>
      <c r="Q58" s="19" t="s">
        <v>4</v>
      </c>
      <c r="R58" s="19"/>
      <c r="S58" s="19" t="s">
        <v>4</v>
      </c>
      <c r="T58" s="19"/>
      <c r="U58" s="19" t="s">
        <v>4</v>
      </c>
      <c r="V58" s="19"/>
      <c r="W58" s="19" t="s">
        <v>4</v>
      </c>
      <c r="X58" s="19"/>
      <c r="Y58" s="19" t="s">
        <v>4</v>
      </c>
      <c r="Z58" s="19"/>
      <c r="AA58" s="19" t="s">
        <v>4</v>
      </c>
      <c r="AB58" s="19"/>
      <c r="AC58" s="19" t="s">
        <v>4</v>
      </c>
      <c r="AD58" s="19"/>
      <c r="AE58" s="19" t="s">
        <v>4</v>
      </c>
      <c r="AF58" s="19"/>
      <c r="AG58" s="19" t="s">
        <v>4</v>
      </c>
      <c r="AH58" s="19"/>
      <c r="AI58" s="19" t="s">
        <v>4</v>
      </c>
      <c r="AJ58" s="19"/>
      <c r="AK58" s="19" t="s">
        <v>4</v>
      </c>
      <c r="AL58" s="19"/>
      <c r="AM58" s="19" t="s">
        <v>4</v>
      </c>
      <c r="AN58" s="19"/>
      <c r="AO58" s="19" t="s">
        <v>4</v>
      </c>
      <c r="AP58" s="19"/>
      <c r="AQ58" s="19" t="s">
        <v>4</v>
      </c>
      <c r="AR58" s="14" t="s">
        <v>75</v>
      </c>
    </row>
    <row r="59" spans="1:44" s="89" customFormat="1" ht="30" customHeight="1" x14ac:dyDescent="0.3">
      <c r="A59" s="10">
        <v>46</v>
      </c>
      <c r="B59" s="11">
        <v>42</v>
      </c>
      <c r="C59" s="12" t="s">
        <v>8</v>
      </c>
      <c r="D59" s="10" t="s">
        <v>4</v>
      </c>
      <c r="E59" s="13"/>
      <c r="F59" s="13"/>
      <c r="G59" s="19" t="s">
        <v>4</v>
      </c>
      <c r="H59" s="13"/>
      <c r="I59" s="19" t="s">
        <v>4</v>
      </c>
      <c r="J59" s="13"/>
      <c r="K59" s="19" t="s">
        <v>4</v>
      </c>
      <c r="L59" s="13"/>
      <c r="M59" s="19" t="s">
        <v>4</v>
      </c>
      <c r="N59" s="13"/>
      <c r="O59" s="19" t="s">
        <v>4</v>
      </c>
      <c r="P59" s="13"/>
      <c r="Q59" s="19" t="s">
        <v>4</v>
      </c>
      <c r="R59" s="13"/>
      <c r="S59" s="19" t="s">
        <v>4</v>
      </c>
      <c r="T59" s="13"/>
      <c r="U59" s="19" t="s">
        <v>4</v>
      </c>
      <c r="V59" s="13"/>
      <c r="W59" s="19" t="s">
        <v>4</v>
      </c>
      <c r="X59" s="13"/>
      <c r="Y59" s="19" t="s">
        <v>4</v>
      </c>
      <c r="Z59" s="13"/>
      <c r="AA59" s="19" t="s">
        <v>4</v>
      </c>
      <c r="AB59" s="13"/>
      <c r="AC59" s="19" t="s">
        <v>4</v>
      </c>
      <c r="AD59" s="13"/>
      <c r="AE59" s="19" t="s">
        <v>4</v>
      </c>
      <c r="AF59" s="13"/>
      <c r="AG59" s="19" t="s">
        <v>4</v>
      </c>
      <c r="AH59" s="13"/>
      <c r="AI59" s="19" t="s">
        <v>4</v>
      </c>
      <c r="AJ59" s="13"/>
      <c r="AK59" s="19" t="s">
        <v>4</v>
      </c>
      <c r="AL59" s="13"/>
      <c r="AM59" s="19" t="s">
        <v>4</v>
      </c>
      <c r="AN59" s="13"/>
      <c r="AO59" s="19" t="s">
        <v>4</v>
      </c>
      <c r="AP59" s="13"/>
      <c r="AQ59" s="19" t="s">
        <v>4</v>
      </c>
      <c r="AR59" s="14" t="s">
        <v>76</v>
      </c>
    </row>
    <row r="60" spans="1:44" s="89" customFormat="1" ht="30" customHeight="1" x14ac:dyDescent="0.3">
      <c r="A60" s="10">
        <v>47</v>
      </c>
      <c r="B60" s="11">
        <v>43</v>
      </c>
      <c r="C60" s="12" t="s">
        <v>9</v>
      </c>
      <c r="D60" s="10" t="s">
        <v>5</v>
      </c>
      <c r="E60" s="21">
        <f>(F60+H60+J60+L60+P60+T60+V60+X60+Z60+AB60+AD60+AF60+AH60+AJ60+AL60+AN60+AP60+N60+R60)/19</f>
        <v>0</v>
      </c>
      <c r="F60" s="13"/>
      <c r="G60" s="19" t="s">
        <v>4</v>
      </c>
      <c r="H60" s="13"/>
      <c r="I60" s="19" t="s">
        <v>4</v>
      </c>
      <c r="J60" s="13"/>
      <c r="K60" s="19" t="s">
        <v>4</v>
      </c>
      <c r="L60" s="13"/>
      <c r="M60" s="19" t="s">
        <v>4</v>
      </c>
      <c r="N60" s="13"/>
      <c r="O60" s="19" t="s">
        <v>4</v>
      </c>
      <c r="P60" s="13"/>
      <c r="Q60" s="19" t="s">
        <v>4</v>
      </c>
      <c r="R60" s="13"/>
      <c r="S60" s="19" t="s">
        <v>4</v>
      </c>
      <c r="T60" s="13"/>
      <c r="U60" s="19" t="s">
        <v>4</v>
      </c>
      <c r="V60" s="13"/>
      <c r="W60" s="19" t="s">
        <v>4</v>
      </c>
      <c r="X60" s="13"/>
      <c r="Y60" s="19" t="s">
        <v>4</v>
      </c>
      <c r="Z60" s="13"/>
      <c r="AA60" s="19" t="s">
        <v>4</v>
      </c>
      <c r="AB60" s="13"/>
      <c r="AC60" s="19" t="s">
        <v>4</v>
      </c>
      <c r="AD60" s="13"/>
      <c r="AE60" s="19" t="s">
        <v>4</v>
      </c>
      <c r="AF60" s="13"/>
      <c r="AG60" s="19" t="s">
        <v>4</v>
      </c>
      <c r="AH60" s="13"/>
      <c r="AI60" s="19" t="s">
        <v>4</v>
      </c>
      <c r="AJ60" s="13"/>
      <c r="AK60" s="19" t="s">
        <v>4</v>
      </c>
      <c r="AL60" s="13"/>
      <c r="AM60" s="19" t="s">
        <v>4</v>
      </c>
      <c r="AN60" s="13"/>
      <c r="AO60" s="19" t="s">
        <v>4</v>
      </c>
      <c r="AP60" s="13"/>
      <c r="AQ60" s="19" t="s">
        <v>4</v>
      </c>
      <c r="AR60" s="14" t="s">
        <v>76</v>
      </c>
    </row>
    <row r="61" spans="1:44" s="89" customFormat="1" ht="30" customHeight="1" x14ac:dyDescent="0.3">
      <c r="A61" s="10">
        <v>48</v>
      </c>
      <c r="B61" s="11">
        <v>48</v>
      </c>
      <c r="C61" s="12" t="s">
        <v>11</v>
      </c>
      <c r="D61" s="10" t="s">
        <v>4</v>
      </c>
      <c r="E61" s="13"/>
      <c r="F61" s="13"/>
      <c r="G61" s="19" t="s">
        <v>4</v>
      </c>
      <c r="H61" s="13"/>
      <c r="I61" s="19" t="s">
        <v>4</v>
      </c>
      <c r="J61" s="13"/>
      <c r="K61" s="19" t="s">
        <v>4</v>
      </c>
      <c r="L61" s="13"/>
      <c r="M61" s="19" t="s">
        <v>4</v>
      </c>
      <c r="N61" s="13"/>
      <c r="O61" s="19" t="s">
        <v>4</v>
      </c>
      <c r="P61" s="13"/>
      <c r="Q61" s="19" t="s">
        <v>4</v>
      </c>
      <c r="R61" s="13"/>
      <c r="S61" s="19" t="s">
        <v>4</v>
      </c>
      <c r="T61" s="13"/>
      <c r="U61" s="19" t="s">
        <v>4</v>
      </c>
      <c r="V61" s="13"/>
      <c r="W61" s="19" t="s">
        <v>4</v>
      </c>
      <c r="X61" s="13"/>
      <c r="Y61" s="19" t="s">
        <v>4</v>
      </c>
      <c r="Z61" s="13"/>
      <c r="AA61" s="19" t="s">
        <v>4</v>
      </c>
      <c r="AB61" s="13"/>
      <c r="AC61" s="19" t="s">
        <v>4</v>
      </c>
      <c r="AD61" s="13"/>
      <c r="AE61" s="19" t="s">
        <v>4</v>
      </c>
      <c r="AF61" s="13"/>
      <c r="AG61" s="19" t="s">
        <v>4</v>
      </c>
      <c r="AH61" s="13"/>
      <c r="AI61" s="19" t="s">
        <v>4</v>
      </c>
      <c r="AJ61" s="13"/>
      <c r="AK61" s="19" t="s">
        <v>4</v>
      </c>
      <c r="AL61" s="13"/>
      <c r="AM61" s="19" t="s">
        <v>4</v>
      </c>
      <c r="AN61" s="13"/>
      <c r="AO61" s="19" t="s">
        <v>4</v>
      </c>
      <c r="AP61" s="13"/>
      <c r="AQ61" s="19" t="s">
        <v>4</v>
      </c>
      <c r="AR61" s="14" t="s">
        <v>76</v>
      </c>
    </row>
    <row r="62" spans="1:44" s="89" customFormat="1" ht="30" customHeight="1" x14ac:dyDescent="0.3">
      <c r="A62" s="10">
        <v>49</v>
      </c>
      <c r="B62" s="11">
        <v>65</v>
      </c>
      <c r="C62" s="12" t="s">
        <v>20</v>
      </c>
      <c r="D62" s="10" t="s">
        <v>4</v>
      </c>
      <c r="E62" s="13"/>
      <c r="F62" s="10" t="s">
        <v>124</v>
      </c>
      <c r="G62" s="19" t="s">
        <v>4</v>
      </c>
      <c r="H62" s="10" t="s">
        <v>124</v>
      </c>
      <c r="I62" s="19" t="s">
        <v>4</v>
      </c>
      <c r="J62" s="10" t="s">
        <v>124</v>
      </c>
      <c r="K62" s="19" t="s">
        <v>4</v>
      </c>
      <c r="L62" s="10" t="s">
        <v>124</v>
      </c>
      <c r="M62" s="19" t="s">
        <v>4</v>
      </c>
      <c r="N62" s="10" t="s">
        <v>124</v>
      </c>
      <c r="O62" s="19" t="s">
        <v>4</v>
      </c>
      <c r="P62" s="10" t="s">
        <v>123</v>
      </c>
      <c r="Q62" s="19" t="s">
        <v>4</v>
      </c>
      <c r="R62" s="10" t="s">
        <v>124</v>
      </c>
      <c r="S62" s="19" t="s">
        <v>4</v>
      </c>
      <c r="T62" s="10" t="s">
        <v>124</v>
      </c>
      <c r="U62" s="19" t="s">
        <v>4</v>
      </c>
      <c r="V62" s="10" t="s">
        <v>124</v>
      </c>
      <c r="W62" s="19" t="s">
        <v>4</v>
      </c>
      <c r="X62" s="10" t="s">
        <v>123</v>
      </c>
      <c r="Y62" s="19" t="s">
        <v>4</v>
      </c>
      <c r="Z62" s="10" t="s">
        <v>124</v>
      </c>
      <c r="AA62" s="19" t="s">
        <v>4</v>
      </c>
      <c r="AB62" s="10" t="s">
        <v>124</v>
      </c>
      <c r="AC62" s="19" t="s">
        <v>4</v>
      </c>
      <c r="AD62" s="10" t="s">
        <v>124</v>
      </c>
      <c r="AE62" s="19" t="s">
        <v>4</v>
      </c>
      <c r="AF62" s="10" t="s">
        <v>124</v>
      </c>
      <c r="AG62" s="19" t="s">
        <v>4</v>
      </c>
      <c r="AH62" s="10" t="s">
        <v>123</v>
      </c>
      <c r="AI62" s="19" t="s">
        <v>4</v>
      </c>
      <c r="AJ62" s="10" t="s">
        <v>124</v>
      </c>
      <c r="AK62" s="19" t="s">
        <v>4</v>
      </c>
      <c r="AL62" s="10" t="s">
        <v>124</v>
      </c>
      <c r="AM62" s="19" t="s">
        <v>4</v>
      </c>
      <c r="AN62" s="10" t="s">
        <v>124</v>
      </c>
      <c r="AO62" s="19" t="s">
        <v>4</v>
      </c>
      <c r="AP62" s="10" t="s">
        <v>124</v>
      </c>
      <c r="AQ62" s="19" t="s">
        <v>4</v>
      </c>
      <c r="AR62" s="14" t="s">
        <v>76</v>
      </c>
    </row>
    <row r="63" spans="1:44" ht="15.6" x14ac:dyDescent="0.3">
      <c r="A63" s="127" t="s">
        <v>117</v>
      </c>
      <c r="B63" s="127"/>
      <c r="C63" s="127"/>
      <c r="D63" s="127"/>
      <c r="E63" s="127"/>
      <c r="G63" s="94">
        <f>COUNTIF(G10:G62,"Đạt")</f>
        <v>46</v>
      </c>
      <c r="I63" s="94">
        <f>COUNTIF(I10:I62,"Đạt")</f>
        <v>46</v>
      </c>
      <c r="K63" s="94">
        <f>COUNTIF(K10:K62,"Đạt")</f>
        <v>47</v>
      </c>
      <c r="M63" s="94">
        <f>COUNTIF(M10:M62,"Đạt")</f>
        <v>42</v>
      </c>
      <c r="O63" s="94">
        <f>COUNTIF(O10:O62,"Đạt")</f>
        <v>44</v>
      </c>
      <c r="Q63" s="94">
        <f>COUNTIF(Q10:Q62,"Đạt")</f>
        <v>42</v>
      </c>
      <c r="S63" s="94">
        <f>COUNTIF(S10:S62,"Đạt")</f>
        <v>44</v>
      </c>
      <c r="U63" s="94">
        <f>COUNTIF(U10:U62,"Đạt")</f>
        <v>40</v>
      </c>
      <c r="W63" s="94">
        <f>COUNTIF(W10:W62,"Đạt")</f>
        <v>47</v>
      </c>
      <c r="Y63" s="94">
        <f>COUNTIF(Y10:Y62,"Đạt")</f>
        <v>42</v>
      </c>
      <c r="AA63" s="94">
        <f>COUNTIF(AA10:AA62,"Đạt")</f>
        <v>41</v>
      </c>
      <c r="AC63" s="94">
        <f>COUNTIF(AC10:AC62,"Đạt")</f>
        <v>45</v>
      </c>
      <c r="AE63" s="94">
        <f>COUNTIF(AE10:AE62,"Đạt")</f>
        <v>44</v>
      </c>
      <c r="AG63" s="94">
        <f>COUNTIF(AG10:AG62,"Đạt")</f>
        <v>48</v>
      </c>
      <c r="AI63" s="94">
        <f>COUNTIF(AI10:AI62,"Đạt")</f>
        <v>45</v>
      </c>
      <c r="AK63" s="94">
        <f>COUNTIF(AK10:AK62,"Đạt")</f>
        <v>45</v>
      </c>
      <c r="AM63" s="94">
        <f>COUNTIF(AM10:AM62,"Đạt")</f>
        <v>42</v>
      </c>
      <c r="AO63" s="94">
        <f>COUNTIF(AO10:AO62,"Đạt")</f>
        <v>41</v>
      </c>
      <c r="AQ63" s="94">
        <f>COUNTIF(AQ10:AQ62,"Đạt")</f>
        <v>43</v>
      </c>
    </row>
    <row r="65" spans="3:9" x14ac:dyDescent="0.35">
      <c r="C65" s="2" t="s">
        <v>80</v>
      </c>
      <c r="D65" s="86">
        <v>49</v>
      </c>
    </row>
    <row r="66" spans="3:9" x14ac:dyDescent="0.35">
      <c r="C66" s="2" t="s">
        <v>83</v>
      </c>
      <c r="D66" s="86" t="s">
        <v>113</v>
      </c>
      <c r="E66" s="3" t="s">
        <v>86</v>
      </c>
      <c r="I66" s="96">
        <f>45/D65</f>
        <v>0.91836734693877553</v>
      </c>
    </row>
    <row r="67" spans="3:9" x14ac:dyDescent="0.35">
      <c r="C67" s="2" t="s">
        <v>84</v>
      </c>
      <c r="D67" s="86" t="s">
        <v>114</v>
      </c>
      <c r="E67" s="3" t="s">
        <v>87</v>
      </c>
      <c r="I67" s="96">
        <f>40/D65</f>
        <v>0.81632653061224492</v>
      </c>
    </row>
    <row r="68" spans="3:9" x14ac:dyDescent="0.35">
      <c r="C68" s="2" t="s">
        <v>85</v>
      </c>
      <c r="D68" s="86" t="s">
        <v>115</v>
      </c>
      <c r="E68" s="3" t="s">
        <v>88</v>
      </c>
      <c r="I68" s="96">
        <f>35/D65</f>
        <v>0.7142857142857143</v>
      </c>
    </row>
    <row r="69" spans="3:9" x14ac:dyDescent="0.35">
      <c r="C69" s="2" t="s">
        <v>81</v>
      </c>
      <c r="D69" s="86" t="s">
        <v>116</v>
      </c>
      <c r="E69" s="3" t="s">
        <v>89</v>
      </c>
      <c r="I69" s="96">
        <f>25/D65</f>
        <v>0.51020408163265307</v>
      </c>
    </row>
    <row r="70" spans="3:9" x14ac:dyDescent="0.35">
      <c r="C70" s="2" t="s">
        <v>82</v>
      </c>
      <c r="D70" s="86" t="s">
        <v>203</v>
      </c>
      <c r="E70" s="3" t="s">
        <v>90</v>
      </c>
    </row>
  </sheetData>
  <autoFilter ref="A9:AN63"/>
  <mergeCells count="51">
    <mergeCell ref="AN6:AO6"/>
    <mergeCell ref="AP6:AQ6"/>
    <mergeCell ref="AR6:AR8"/>
    <mergeCell ref="AN7:AO7"/>
    <mergeCell ref="AP7:AQ7"/>
    <mergeCell ref="AH6:AI6"/>
    <mergeCell ref="AJ6:AK6"/>
    <mergeCell ref="AL6:AM6"/>
    <mergeCell ref="X6:Y6"/>
    <mergeCell ref="Z6:AA6"/>
    <mergeCell ref="AB6:AC6"/>
    <mergeCell ref="AD6:AE6"/>
    <mergeCell ref="AF6:AG6"/>
    <mergeCell ref="R6:S6"/>
    <mergeCell ref="P6:Q6"/>
    <mergeCell ref="T6:U6"/>
    <mergeCell ref="V6:W6"/>
    <mergeCell ref="T7:U7"/>
    <mergeCell ref="V7:W7"/>
    <mergeCell ref="A63:E63"/>
    <mergeCell ref="A4:Q4"/>
    <mergeCell ref="A5:Q5"/>
    <mergeCell ref="D1:Q1"/>
    <mergeCell ref="D2:Q2"/>
    <mergeCell ref="F7:G7"/>
    <mergeCell ref="H7:I7"/>
    <mergeCell ref="J7:K7"/>
    <mergeCell ref="L7:M7"/>
    <mergeCell ref="P7:Q7"/>
    <mergeCell ref="A1:C1"/>
    <mergeCell ref="A2:C2"/>
    <mergeCell ref="N7:O7"/>
    <mergeCell ref="L6:M6"/>
    <mergeCell ref="N6:O6"/>
    <mergeCell ref="J6:K6"/>
    <mergeCell ref="AH7:AI7"/>
    <mergeCell ref="AJ7:AK7"/>
    <mergeCell ref="AL7:AM7"/>
    <mergeCell ref="A6:A8"/>
    <mergeCell ref="B6:E6"/>
    <mergeCell ref="B7:C8"/>
    <mergeCell ref="D7:D8"/>
    <mergeCell ref="X7:Y7"/>
    <mergeCell ref="Z7:AA7"/>
    <mergeCell ref="AB7:AC7"/>
    <mergeCell ref="AD7:AE7"/>
    <mergeCell ref="AF7:AG7"/>
    <mergeCell ref="E7:E8"/>
    <mergeCell ref="F6:G6"/>
    <mergeCell ref="H6:I6"/>
    <mergeCell ref="R7:S7"/>
  </mergeCells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40"/>
  <sheetViews>
    <sheetView topLeftCell="A5" zoomScale="85" zoomScaleNormal="85" workbookViewId="0">
      <pane xSplit="12" ySplit="4" topLeftCell="AF18" activePane="bottomRight" state="frozen"/>
      <selection activeCell="A5" sqref="A5"/>
      <selection pane="topRight" activeCell="M5" sqref="M5"/>
      <selection pane="bottomLeft" activeCell="A9" sqref="A9"/>
      <selection pane="bottomRight" activeCell="E26" sqref="E26"/>
    </sheetView>
  </sheetViews>
  <sheetFormatPr defaultColWidth="9.109375" defaultRowHeight="18" x14ac:dyDescent="0.35"/>
  <cols>
    <col min="1" max="1" width="4.5546875" style="22" customWidth="1"/>
    <col min="2" max="2" width="22.6640625" style="22" customWidth="1"/>
    <col min="3" max="7" width="6.33203125" style="25" customWidth="1"/>
    <col min="8" max="8" width="7.33203125" style="25" customWidth="1"/>
    <col min="9" max="11" width="6.33203125" style="25" customWidth="1"/>
    <col min="12" max="12" width="8.33203125" style="25" customWidth="1"/>
    <col min="13" max="13" width="6.33203125" style="25" customWidth="1"/>
    <col min="14" max="14" width="8.109375" style="25" customWidth="1"/>
    <col min="15" max="16" width="6.33203125" style="25" customWidth="1"/>
    <col min="17" max="17" width="8.33203125" style="25" customWidth="1"/>
    <col min="18" max="18" width="9.44140625" style="22" customWidth="1"/>
    <col min="19" max="19" width="10" style="22" customWidth="1"/>
    <col min="20" max="20" width="12.44140625" style="22" customWidth="1"/>
    <col min="21" max="21" width="13" style="22" customWidth="1"/>
    <col min="22" max="22" width="11.5546875" style="22" customWidth="1"/>
    <col min="23" max="24" width="9.109375" style="22"/>
    <col min="25" max="25" width="12.88671875" style="22" customWidth="1"/>
    <col min="26" max="26" width="13" style="22" customWidth="1"/>
    <col min="27" max="28" width="9.109375" style="22"/>
    <col min="29" max="29" width="9.6640625" style="22" bestFit="1" customWidth="1"/>
    <col min="30" max="44" width="9.109375" style="26"/>
    <col min="45" max="50" width="9.109375" style="22"/>
    <col min="51" max="51" width="13.33203125" style="22" customWidth="1"/>
    <col min="52" max="16384" width="9.109375" style="22"/>
  </cols>
  <sheetData>
    <row r="1" spans="1:51" ht="18.75" customHeight="1" x14ac:dyDescent="0.35">
      <c r="B1" s="23" t="s">
        <v>66</v>
      </c>
      <c r="C1" s="24"/>
      <c r="D1" s="133" t="s">
        <v>39</v>
      </c>
      <c r="E1" s="133"/>
      <c r="F1" s="133"/>
      <c r="G1" s="133"/>
      <c r="H1" s="133"/>
      <c r="I1" s="133"/>
      <c r="J1" s="133"/>
      <c r="K1" s="133"/>
      <c r="L1" s="133"/>
      <c r="M1" s="24" t="s">
        <v>125</v>
      </c>
      <c r="O1" s="24"/>
      <c r="P1" s="24"/>
      <c r="R1" s="23"/>
      <c r="S1" s="23"/>
      <c r="Y1" s="23"/>
    </row>
    <row r="2" spans="1:51" x14ac:dyDescent="0.35">
      <c r="B2" s="27" t="s">
        <v>68</v>
      </c>
      <c r="C2" s="28"/>
      <c r="D2" s="28"/>
      <c r="F2" s="28"/>
      <c r="G2" s="28"/>
      <c r="I2" s="28"/>
      <c r="K2" s="28"/>
      <c r="M2" s="28"/>
      <c r="O2" s="28"/>
      <c r="P2" s="28"/>
      <c r="R2" s="27"/>
      <c r="S2" s="27"/>
      <c r="Y2" s="27"/>
    </row>
    <row r="3" spans="1:51" ht="7.95" customHeight="1" x14ac:dyDescent="0.35"/>
    <row r="4" spans="1:51" hidden="1" x14ac:dyDescent="0.35"/>
    <row r="5" spans="1:51" ht="27" customHeight="1" x14ac:dyDescent="0.35">
      <c r="A5" s="134" t="s">
        <v>0</v>
      </c>
      <c r="B5" s="134" t="s">
        <v>126</v>
      </c>
      <c r="C5" s="137" t="s">
        <v>127</v>
      </c>
      <c r="D5" s="138"/>
      <c r="E5" s="138"/>
      <c r="F5" s="138"/>
      <c r="G5" s="138"/>
      <c r="H5" s="138"/>
      <c r="I5" s="138"/>
      <c r="J5" s="138"/>
      <c r="K5" s="138"/>
      <c r="L5" s="138"/>
      <c r="M5" s="138"/>
      <c r="N5" s="138"/>
      <c r="O5" s="138"/>
      <c r="P5" s="138"/>
      <c r="Q5" s="138"/>
      <c r="R5" s="138"/>
      <c r="S5" s="138"/>
      <c r="T5" s="138"/>
      <c r="U5" s="139" t="s">
        <v>128</v>
      </c>
      <c r="V5" s="140"/>
      <c r="W5" s="140"/>
      <c r="X5" s="140"/>
      <c r="Y5" s="140"/>
      <c r="Z5" s="140"/>
      <c r="AA5" s="140"/>
      <c r="AB5" s="140"/>
      <c r="AC5" s="141"/>
      <c r="AD5" s="151" t="s">
        <v>129</v>
      </c>
      <c r="AE5" s="152"/>
      <c r="AF5" s="152"/>
      <c r="AG5" s="152"/>
      <c r="AH5" s="152"/>
      <c r="AI5" s="152"/>
      <c r="AJ5" s="152"/>
      <c r="AK5" s="152"/>
      <c r="AL5" s="152"/>
      <c r="AM5" s="152"/>
      <c r="AN5" s="152"/>
      <c r="AO5" s="152"/>
      <c r="AP5" s="152"/>
      <c r="AQ5" s="152"/>
      <c r="AR5" s="152"/>
      <c r="AS5" s="152"/>
      <c r="AT5" s="152"/>
      <c r="AU5" s="152"/>
      <c r="AV5" s="152"/>
      <c r="AW5" s="152"/>
      <c r="AX5" s="152"/>
      <c r="AY5" s="134" t="s">
        <v>130</v>
      </c>
    </row>
    <row r="6" spans="1:51" ht="22.5" customHeight="1" x14ac:dyDescent="0.35">
      <c r="A6" s="135"/>
      <c r="B6" s="135"/>
      <c r="C6" s="145" t="s">
        <v>131</v>
      </c>
      <c r="D6" s="146"/>
      <c r="E6" s="147"/>
      <c r="F6" s="145" t="s">
        <v>132</v>
      </c>
      <c r="G6" s="146"/>
      <c r="H6" s="147"/>
      <c r="I6" s="148" t="s">
        <v>133</v>
      </c>
      <c r="J6" s="149"/>
      <c r="K6" s="149"/>
      <c r="L6" s="150"/>
      <c r="M6" s="148" t="s">
        <v>134</v>
      </c>
      <c r="N6" s="150"/>
      <c r="O6" s="148" t="s">
        <v>135</v>
      </c>
      <c r="P6" s="149"/>
      <c r="Q6" s="150"/>
      <c r="R6" s="142" t="s">
        <v>136</v>
      </c>
      <c r="S6" s="143"/>
      <c r="T6" s="144"/>
      <c r="U6" s="142"/>
      <c r="V6" s="143"/>
      <c r="W6" s="143"/>
      <c r="X6" s="143"/>
      <c r="Y6" s="143"/>
      <c r="Z6" s="143"/>
      <c r="AA6" s="143"/>
      <c r="AB6" s="143"/>
      <c r="AC6" s="144"/>
      <c r="AD6" s="151" t="s">
        <v>137</v>
      </c>
      <c r="AE6" s="152"/>
      <c r="AF6" s="152"/>
      <c r="AG6" s="152"/>
      <c r="AH6" s="152"/>
      <c r="AI6" s="152"/>
      <c r="AJ6" s="152"/>
      <c r="AK6" s="152"/>
      <c r="AL6" s="152"/>
      <c r="AM6" s="152"/>
      <c r="AN6" s="153"/>
      <c r="AO6" s="29" t="s">
        <v>138</v>
      </c>
      <c r="AP6" s="154" t="s">
        <v>139</v>
      </c>
      <c r="AQ6" s="154"/>
      <c r="AR6" s="30" t="s">
        <v>140</v>
      </c>
      <c r="AS6" s="154" t="s">
        <v>141</v>
      </c>
      <c r="AT6" s="154"/>
      <c r="AU6" s="154" t="s">
        <v>142</v>
      </c>
      <c r="AV6" s="154"/>
      <c r="AW6" s="154" t="s">
        <v>143</v>
      </c>
      <c r="AX6" s="154"/>
      <c r="AY6" s="135"/>
    </row>
    <row r="7" spans="1:51" ht="88.5" customHeight="1" x14ac:dyDescent="0.35">
      <c r="A7" s="136"/>
      <c r="B7" s="136"/>
      <c r="C7" s="31" t="s">
        <v>144</v>
      </c>
      <c r="D7" s="31" t="s">
        <v>145</v>
      </c>
      <c r="E7" s="31" t="s">
        <v>146</v>
      </c>
      <c r="F7" s="31" t="s">
        <v>144</v>
      </c>
      <c r="G7" s="31" t="s">
        <v>147</v>
      </c>
      <c r="H7" s="31" t="s">
        <v>146</v>
      </c>
      <c r="I7" s="32" t="s">
        <v>148</v>
      </c>
      <c r="J7" s="32" t="s">
        <v>149</v>
      </c>
      <c r="K7" s="32" t="s">
        <v>150</v>
      </c>
      <c r="L7" s="33" t="s">
        <v>151</v>
      </c>
      <c r="M7" s="31" t="s">
        <v>152</v>
      </c>
      <c r="N7" s="31" t="s">
        <v>146</v>
      </c>
      <c r="O7" s="32" t="s">
        <v>153</v>
      </c>
      <c r="P7" s="32" t="s">
        <v>154</v>
      </c>
      <c r="Q7" s="32" t="s">
        <v>155</v>
      </c>
      <c r="R7" s="34" t="s">
        <v>156</v>
      </c>
      <c r="S7" s="34" t="s">
        <v>157</v>
      </c>
      <c r="T7" s="34" t="s">
        <v>155</v>
      </c>
      <c r="U7" s="35" t="s">
        <v>158</v>
      </c>
      <c r="V7" s="35" t="s">
        <v>159</v>
      </c>
      <c r="W7" s="35" t="s">
        <v>160</v>
      </c>
      <c r="X7" s="35" t="s">
        <v>161</v>
      </c>
      <c r="Y7" s="35" t="s">
        <v>162</v>
      </c>
      <c r="Z7" s="35" t="s">
        <v>163</v>
      </c>
      <c r="AA7" s="35" t="s">
        <v>164</v>
      </c>
      <c r="AB7" s="35" t="s">
        <v>165</v>
      </c>
      <c r="AC7" s="35" t="s">
        <v>166</v>
      </c>
      <c r="AD7" s="36" t="s">
        <v>167</v>
      </c>
      <c r="AE7" s="36" t="s">
        <v>168</v>
      </c>
      <c r="AF7" s="36" t="s">
        <v>169</v>
      </c>
      <c r="AG7" s="36" t="s">
        <v>170</v>
      </c>
      <c r="AH7" s="36" t="s">
        <v>171</v>
      </c>
      <c r="AI7" s="36" t="s">
        <v>172</v>
      </c>
      <c r="AJ7" s="36" t="s">
        <v>173</v>
      </c>
      <c r="AK7" s="36" t="s">
        <v>174</v>
      </c>
      <c r="AL7" s="36" t="s">
        <v>175</v>
      </c>
      <c r="AM7" s="36" t="s">
        <v>176</v>
      </c>
      <c r="AN7" s="36" t="s">
        <v>177</v>
      </c>
      <c r="AO7" s="36"/>
      <c r="AP7" s="36" t="s">
        <v>178</v>
      </c>
      <c r="AQ7" s="36" t="s">
        <v>179</v>
      </c>
      <c r="AR7" s="36" t="s">
        <v>179</v>
      </c>
      <c r="AS7" s="35" t="s">
        <v>180</v>
      </c>
      <c r="AT7" s="35" t="s">
        <v>179</v>
      </c>
      <c r="AU7" s="35" t="s">
        <v>180</v>
      </c>
      <c r="AV7" s="35" t="s">
        <v>179</v>
      </c>
      <c r="AW7" s="35" t="s">
        <v>180</v>
      </c>
      <c r="AX7" s="35" t="s">
        <v>179</v>
      </c>
      <c r="AY7" s="136"/>
    </row>
    <row r="8" spans="1:51" ht="13.2" customHeight="1" x14ac:dyDescent="0.35">
      <c r="A8" s="37"/>
      <c r="B8" s="37"/>
      <c r="C8" s="31"/>
      <c r="D8" s="31"/>
      <c r="E8" s="31"/>
      <c r="F8" s="31"/>
      <c r="G8" s="31"/>
      <c r="H8" s="31"/>
      <c r="I8" s="38"/>
      <c r="J8" s="38"/>
      <c r="K8" s="38"/>
      <c r="L8" s="39"/>
      <c r="M8" s="31"/>
      <c r="N8" s="31"/>
      <c r="O8" s="38"/>
      <c r="P8" s="38"/>
      <c r="Q8" s="38"/>
      <c r="R8" s="40"/>
      <c r="S8" s="40"/>
      <c r="T8" s="40"/>
      <c r="U8" s="35"/>
      <c r="V8" s="35"/>
      <c r="W8" s="35"/>
      <c r="X8" s="35"/>
      <c r="Y8" s="35"/>
      <c r="Z8" s="35"/>
      <c r="AA8" s="35"/>
      <c r="AB8" s="35"/>
      <c r="AC8" s="35"/>
      <c r="AD8" s="36"/>
      <c r="AE8" s="36"/>
      <c r="AF8" s="36"/>
      <c r="AG8" s="36"/>
      <c r="AH8" s="36"/>
      <c r="AI8" s="36"/>
      <c r="AJ8" s="36"/>
      <c r="AK8" s="36"/>
      <c r="AL8" s="36"/>
      <c r="AM8" s="36"/>
      <c r="AN8" s="36"/>
      <c r="AO8" s="36"/>
      <c r="AP8" s="36"/>
      <c r="AQ8" s="36"/>
      <c r="AR8" s="36"/>
      <c r="AS8" s="35"/>
      <c r="AT8" s="35"/>
      <c r="AU8" s="35"/>
      <c r="AV8" s="35"/>
      <c r="AW8" s="35"/>
      <c r="AX8" s="35"/>
      <c r="AY8" s="37"/>
    </row>
    <row r="9" spans="1:51" x14ac:dyDescent="0.35">
      <c r="A9" s="41">
        <v>1</v>
      </c>
      <c r="B9" s="42" t="s">
        <v>99</v>
      </c>
      <c r="C9" s="43">
        <v>140</v>
      </c>
      <c r="D9" s="44">
        <v>140</v>
      </c>
      <c r="E9" s="45">
        <f t="shared" ref="E9:E27" si="0">D9/C9%</f>
        <v>100</v>
      </c>
      <c r="F9" s="46">
        <v>720</v>
      </c>
      <c r="G9" s="47">
        <v>712</v>
      </c>
      <c r="H9" s="48">
        <f t="shared" ref="H9:H27" si="1">G9/F9%</f>
        <v>98.888888888888886</v>
      </c>
      <c r="I9" s="46">
        <v>720</v>
      </c>
      <c r="J9" s="49">
        <v>726</v>
      </c>
      <c r="K9" s="50">
        <f>F9-I9+J9</f>
        <v>726</v>
      </c>
      <c r="L9" s="77">
        <f t="shared" ref="L9:L27" si="2">ROUND((F9-K9)/F9*100, 2)</f>
        <v>-0.83</v>
      </c>
      <c r="M9" s="51">
        <v>726</v>
      </c>
      <c r="N9" s="48">
        <f>K9/F9*100</f>
        <v>100.83333333333333</v>
      </c>
      <c r="O9" s="52">
        <v>137</v>
      </c>
      <c r="P9" s="53">
        <v>138</v>
      </c>
      <c r="Q9" s="48">
        <f>P9/O9*100</f>
        <v>100.72992700729928</v>
      </c>
      <c r="R9" s="54"/>
      <c r="S9" s="54"/>
      <c r="T9" s="55" t="e">
        <f t="shared" ref="T9:T27" si="3">S9/R9*100</f>
        <v>#DIV/0!</v>
      </c>
      <c r="U9" s="56">
        <v>41</v>
      </c>
      <c r="V9" s="56">
        <v>37</v>
      </c>
      <c r="W9" s="56"/>
      <c r="X9" s="56">
        <v>37</v>
      </c>
      <c r="Y9" s="57">
        <f>X9/(V9-W9)*100</f>
        <v>100</v>
      </c>
      <c r="Z9" s="56">
        <v>0</v>
      </c>
      <c r="AA9" s="58">
        <f>Z9/(V9-W9)*100</f>
        <v>0</v>
      </c>
      <c r="AB9" s="99">
        <v>32</v>
      </c>
      <c r="AC9" s="57">
        <f>AB9/U9*100</f>
        <v>78.048780487804876</v>
      </c>
      <c r="AD9" s="55"/>
      <c r="AE9" s="55">
        <v>3</v>
      </c>
      <c r="AF9" s="59">
        <v>15</v>
      </c>
      <c r="AG9" s="55">
        <v>4</v>
      </c>
      <c r="AH9" s="55">
        <v>10</v>
      </c>
      <c r="AI9" s="55">
        <v>1</v>
      </c>
      <c r="AJ9" s="55"/>
      <c r="AK9" s="55">
        <v>7</v>
      </c>
      <c r="AL9" s="55">
        <v>6</v>
      </c>
      <c r="AM9" s="55"/>
      <c r="AN9" s="55"/>
      <c r="AO9" s="55"/>
      <c r="AP9" s="55"/>
      <c r="AQ9" s="55"/>
      <c r="AR9" s="55"/>
      <c r="AS9" s="41"/>
      <c r="AT9" s="41"/>
      <c r="AU9" s="41"/>
      <c r="AV9" s="41"/>
      <c r="AW9" s="41"/>
      <c r="AX9" s="41"/>
      <c r="AY9" s="60">
        <f t="shared" ref="AY9:AY27" si="4">SUM(AD9:AO9)+AQ9+AR9+AT9+AV9+AX9</f>
        <v>46</v>
      </c>
    </row>
    <row r="10" spans="1:51" x14ac:dyDescent="0.35">
      <c r="A10" s="41">
        <v>2</v>
      </c>
      <c r="B10" s="42" t="s">
        <v>92</v>
      </c>
      <c r="C10" s="43">
        <v>98</v>
      </c>
      <c r="D10" s="44">
        <v>98</v>
      </c>
      <c r="E10" s="45">
        <f t="shared" si="0"/>
        <v>100</v>
      </c>
      <c r="F10" s="46">
        <v>473</v>
      </c>
      <c r="G10" s="47">
        <v>459</v>
      </c>
      <c r="H10" s="48">
        <f t="shared" si="1"/>
        <v>97.040169133192379</v>
      </c>
      <c r="I10" s="46">
        <v>473</v>
      </c>
      <c r="J10" s="49">
        <v>472</v>
      </c>
      <c r="K10" s="50">
        <f t="shared" ref="K10:K27" si="5">F10-I10+J10</f>
        <v>472</v>
      </c>
      <c r="L10" s="77">
        <f t="shared" si="2"/>
        <v>0.21</v>
      </c>
      <c r="M10" s="49">
        <v>469</v>
      </c>
      <c r="N10" s="48">
        <f t="shared" ref="N10:N27" si="6">K10/F10*100</f>
        <v>99.788583509513742</v>
      </c>
      <c r="O10" s="52">
        <v>91</v>
      </c>
      <c r="P10" s="53">
        <v>90</v>
      </c>
      <c r="Q10" s="48">
        <f t="shared" ref="Q10:Q27" si="7">P10/O10*100</f>
        <v>98.901098901098905</v>
      </c>
      <c r="R10" s="54"/>
      <c r="S10" s="54"/>
      <c r="T10" s="55" t="e">
        <f t="shared" si="3"/>
        <v>#DIV/0!</v>
      </c>
      <c r="U10" s="56">
        <v>29</v>
      </c>
      <c r="V10" s="56">
        <v>25</v>
      </c>
      <c r="W10" s="56"/>
      <c r="X10" s="56">
        <v>24</v>
      </c>
      <c r="Y10" s="57">
        <f t="shared" ref="Y10:Y27" si="8">X10/(V10-W10)*100</f>
        <v>96</v>
      </c>
      <c r="Z10" s="56">
        <v>0</v>
      </c>
      <c r="AA10" s="58">
        <f t="shared" ref="AA10:AA27" si="9">Z10/(V10-W10)*100</f>
        <v>0</v>
      </c>
      <c r="AB10" s="99">
        <v>24</v>
      </c>
      <c r="AC10" s="57">
        <f t="shared" ref="AC10:AC25" si="10">AB10/U10*100</f>
        <v>82.758620689655174</v>
      </c>
      <c r="AD10" s="55">
        <v>1</v>
      </c>
      <c r="AE10" s="55"/>
      <c r="AF10" s="55">
        <v>12</v>
      </c>
      <c r="AG10" s="55"/>
      <c r="AH10" s="55">
        <v>8</v>
      </c>
      <c r="AI10" s="55"/>
      <c r="AJ10" s="55">
        <v>2</v>
      </c>
      <c r="AK10" s="55">
        <v>4</v>
      </c>
      <c r="AL10" s="55"/>
      <c r="AM10" s="55"/>
      <c r="AN10" s="55">
        <v>9</v>
      </c>
      <c r="AO10" s="55"/>
      <c r="AP10" s="55"/>
      <c r="AQ10" s="55"/>
      <c r="AR10" s="55"/>
      <c r="AS10" s="41"/>
      <c r="AT10" s="41"/>
      <c r="AU10" s="41"/>
      <c r="AV10" s="41"/>
      <c r="AW10" s="41"/>
      <c r="AX10" s="41"/>
      <c r="AY10" s="60">
        <f t="shared" si="4"/>
        <v>36</v>
      </c>
    </row>
    <row r="11" spans="1:51" x14ac:dyDescent="0.35">
      <c r="A11" s="41">
        <v>3</v>
      </c>
      <c r="B11" s="42" t="s">
        <v>97</v>
      </c>
      <c r="C11" s="43">
        <v>80</v>
      </c>
      <c r="D11" s="44">
        <v>80</v>
      </c>
      <c r="E11" s="45">
        <f t="shared" si="0"/>
        <v>100</v>
      </c>
      <c r="F11" s="46">
        <v>353</v>
      </c>
      <c r="G11" s="47">
        <v>333</v>
      </c>
      <c r="H11" s="61">
        <f t="shared" si="1"/>
        <v>94.334277620396605</v>
      </c>
      <c r="I11" s="46">
        <v>341</v>
      </c>
      <c r="J11" s="46">
        <v>350</v>
      </c>
      <c r="K11" s="50">
        <f t="shared" si="5"/>
        <v>362</v>
      </c>
      <c r="L11" s="76">
        <f t="shared" si="2"/>
        <v>-2.5499999999999998</v>
      </c>
      <c r="M11" s="49">
        <v>350</v>
      </c>
      <c r="N11" s="61">
        <f t="shared" si="6"/>
        <v>102.54957507082152</v>
      </c>
      <c r="O11" s="52">
        <v>65</v>
      </c>
      <c r="P11" s="53">
        <v>58</v>
      </c>
      <c r="Q11" s="61">
        <f t="shared" si="7"/>
        <v>89.230769230769241</v>
      </c>
      <c r="R11" s="54"/>
      <c r="S11" s="54"/>
      <c r="T11" s="55" t="e">
        <f t="shared" si="3"/>
        <v>#DIV/0!</v>
      </c>
      <c r="U11" s="56">
        <v>29</v>
      </c>
      <c r="V11" s="56">
        <v>26</v>
      </c>
      <c r="W11" s="56"/>
      <c r="X11" s="56">
        <v>25</v>
      </c>
      <c r="Y11" s="57">
        <f t="shared" si="8"/>
        <v>96.15384615384616</v>
      </c>
      <c r="Z11" s="56">
        <v>0</v>
      </c>
      <c r="AA11" s="58">
        <f t="shared" si="9"/>
        <v>0</v>
      </c>
      <c r="AB11" s="56">
        <v>16</v>
      </c>
      <c r="AC11" s="58">
        <f t="shared" si="10"/>
        <v>55.172413793103445</v>
      </c>
      <c r="AD11" s="55">
        <v>2</v>
      </c>
      <c r="AE11" s="55"/>
      <c r="AF11" s="55">
        <v>10</v>
      </c>
      <c r="AG11" s="55"/>
      <c r="AH11" s="55"/>
      <c r="AI11" s="55"/>
      <c r="AJ11" s="55"/>
      <c r="AK11" s="55">
        <v>2</v>
      </c>
      <c r="AL11" s="55"/>
      <c r="AM11" s="55"/>
      <c r="AN11" s="55"/>
      <c r="AO11" s="55"/>
      <c r="AP11" s="55"/>
      <c r="AQ11" s="55"/>
      <c r="AR11" s="55"/>
      <c r="AS11" s="41"/>
      <c r="AT11" s="41"/>
      <c r="AU11" s="41"/>
      <c r="AV11" s="41"/>
      <c r="AW11" s="41"/>
      <c r="AX11" s="41"/>
      <c r="AY11" s="60">
        <f t="shared" si="4"/>
        <v>14</v>
      </c>
    </row>
    <row r="12" spans="1:51" x14ac:dyDescent="0.35">
      <c r="A12" s="41">
        <v>4</v>
      </c>
      <c r="B12" s="42" t="s">
        <v>93</v>
      </c>
      <c r="C12" s="43">
        <v>78</v>
      </c>
      <c r="D12" s="44">
        <v>78</v>
      </c>
      <c r="E12" s="45">
        <f t="shared" si="0"/>
        <v>100</v>
      </c>
      <c r="F12" s="46">
        <v>359</v>
      </c>
      <c r="G12" s="47">
        <v>340</v>
      </c>
      <c r="H12" s="61">
        <f t="shared" si="1"/>
        <v>94.707520891364908</v>
      </c>
      <c r="I12" s="46">
        <v>359</v>
      </c>
      <c r="J12" s="46">
        <v>358</v>
      </c>
      <c r="K12" s="50">
        <f t="shared" si="5"/>
        <v>358</v>
      </c>
      <c r="L12" s="77">
        <f t="shared" si="2"/>
        <v>0.28000000000000003</v>
      </c>
      <c r="M12" s="49">
        <v>156</v>
      </c>
      <c r="N12" s="48">
        <f t="shared" si="6"/>
        <v>99.721448467966582</v>
      </c>
      <c r="O12" s="52">
        <v>65</v>
      </c>
      <c r="P12" s="53">
        <v>68</v>
      </c>
      <c r="Q12" s="48">
        <f t="shared" si="7"/>
        <v>104.61538461538463</v>
      </c>
      <c r="R12" s="54"/>
      <c r="S12" s="54"/>
      <c r="T12" s="55" t="e">
        <f t="shared" si="3"/>
        <v>#DIV/0!</v>
      </c>
      <c r="U12" s="56">
        <v>32</v>
      </c>
      <c r="V12" s="56">
        <v>28</v>
      </c>
      <c r="W12" s="56"/>
      <c r="X12" s="56">
        <v>24</v>
      </c>
      <c r="Y12" s="58">
        <f t="shared" si="8"/>
        <v>85.714285714285708</v>
      </c>
      <c r="Z12" s="56">
        <v>0</v>
      </c>
      <c r="AA12" s="58">
        <f t="shared" si="9"/>
        <v>0</v>
      </c>
      <c r="AB12" s="99">
        <v>19</v>
      </c>
      <c r="AC12" s="58">
        <f t="shared" si="10"/>
        <v>59.375</v>
      </c>
      <c r="AD12" s="55">
        <v>2</v>
      </c>
      <c r="AE12" s="55"/>
      <c r="AF12" s="55">
        <v>6</v>
      </c>
      <c r="AG12" s="55"/>
      <c r="AH12" s="55"/>
      <c r="AI12" s="55"/>
      <c r="AJ12" s="55">
        <v>2</v>
      </c>
      <c r="AK12" s="55">
        <v>6</v>
      </c>
      <c r="AL12" s="55"/>
      <c r="AM12" s="55"/>
      <c r="AN12" s="55">
        <v>3</v>
      </c>
      <c r="AO12" s="55"/>
      <c r="AP12" s="55"/>
      <c r="AQ12" s="55"/>
      <c r="AR12" s="55"/>
      <c r="AS12" s="41"/>
      <c r="AT12" s="41"/>
      <c r="AU12" s="41"/>
      <c r="AV12" s="41"/>
      <c r="AW12" s="41"/>
      <c r="AX12" s="41"/>
      <c r="AY12" s="60">
        <f t="shared" si="4"/>
        <v>19</v>
      </c>
    </row>
    <row r="13" spans="1:51" x14ac:dyDescent="0.35">
      <c r="A13" s="41">
        <v>5</v>
      </c>
      <c r="B13" s="42" t="s">
        <v>96</v>
      </c>
      <c r="C13" s="43">
        <v>77</v>
      </c>
      <c r="D13" s="44">
        <v>77</v>
      </c>
      <c r="E13" s="45">
        <f t="shared" si="0"/>
        <v>100</v>
      </c>
      <c r="F13" s="46">
        <v>439</v>
      </c>
      <c r="G13" s="47">
        <v>425</v>
      </c>
      <c r="H13" s="48">
        <f t="shared" si="1"/>
        <v>96.81093394077449</v>
      </c>
      <c r="I13" s="46">
        <v>439</v>
      </c>
      <c r="J13" s="46">
        <v>446</v>
      </c>
      <c r="K13" s="50">
        <f t="shared" si="5"/>
        <v>446</v>
      </c>
      <c r="L13" s="77">
        <f t="shared" si="2"/>
        <v>-1.59</v>
      </c>
      <c r="M13" s="49">
        <v>446</v>
      </c>
      <c r="N13" s="48">
        <f t="shared" si="6"/>
        <v>101.59453302961276</v>
      </c>
      <c r="O13" s="52">
        <v>103</v>
      </c>
      <c r="P13" s="53">
        <v>95</v>
      </c>
      <c r="Q13" s="61">
        <f t="shared" si="7"/>
        <v>92.233009708737868</v>
      </c>
      <c r="R13" s="54"/>
      <c r="S13" s="54"/>
      <c r="T13" s="55" t="e">
        <f t="shared" si="3"/>
        <v>#DIV/0!</v>
      </c>
      <c r="U13" s="56">
        <v>35</v>
      </c>
      <c r="V13" s="56">
        <v>31</v>
      </c>
      <c r="W13" s="56"/>
      <c r="X13" s="56">
        <v>31</v>
      </c>
      <c r="Y13" s="57">
        <f t="shared" si="8"/>
        <v>100</v>
      </c>
      <c r="Z13" s="56">
        <v>1</v>
      </c>
      <c r="AA13" s="57">
        <f t="shared" si="9"/>
        <v>3.225806451612903</v>
      </c>
      <c r="AB13" s="56">
        <v>28</v>
      </c>
      <c r="AC13" s="57">
        <f t="shared" si="10"/>
        <v>80</v>
      </c>
      <c r="AD13" s="55"/>
      <c r="AE13" s="55"/>
      <c r="AF13" s="55"/>
      <c r="AG13" s="55"/>
      <c r="AH13" s="55">
        <v>5</v>
      </c>
      <c r="AI13" s="55"/>
      <c r="AJ13" s="55">
        <v>1</v>
      </c>
      <c r="AK13" s="55">
        <v>5</v>
      </c>
      <c r="AL13" s="55"/>
      <c r="AM13" s="55"/>
      <c r="AN13" s="55">
        <v>12</v>
      </c>
      <c r="AO13" s="55"/>
      <c r="AP13" s="55"/>
      <c r="AQ13" s="55"/>
      <c r="AR13" s="55"/>
      <c r="AS13" s="41"/>
      <c r="AT13" s="41"/>
      <c r="AU13" s="41"/>
      <c r="AV13" s="41"/>
      <c r="AW13" s="41"/>
      <c r="AX13" s="41"/>
      <c r="AY13" s="60">
        <f t="shared" si="4"/>
        <v>23</v>
      </c>
    </row>
    <row r="14" spans="1:51" x14ac:dyDescent="0.35">
      <c r="A14" s="41">
        <v>6</v>
      </c>
      <c r="B14" s="42" t="s">
        <v>181</v>
      </c>
      <c r="C14" s="43">
        <v>104</v>
      </c>
      <c r="D14" s="44">
        <v>104</v>
      </c>
      <c r="E14" s="45">
        <f t="shared" si="0"/>
        <v>100</v>
      </c>
      <c r="F14" s="46">
        <v>468</v>
      </c>
      <c r="G14" s="47">
        <v>451</v>
      </c>
      <c r="H14" s="48">
        <f t="shared" si="1"/>
        <v>96.367521367521377</v>
      </c>
      <c r="I14" s="46">
        <v>468</v>
      </c>
      <c r="J14" s="46">
        <v>460</v>
      </c>
      <c r="K14" s="50">
        <f t="shared" si="5"/>
        <v>460</v>
      </c>
      <c r="L14" s="76">
        <f t="shared" si="2"/>
        <v>1.71</v>
      </c>
      <c r="M14" s="49">
        <v>462</v>
      </c>
      <c r="N14" s="61">
        <f t="shared" si="6"/>
        <v>98.290598290598282</v>
      </c>
      <c r="O14" s="52">
        <v>86</v>
      </c>
      <c r="P14" s="53">
        <v>84</v>
      </c>
      <c r="Q14" s="48">
        <f t="shared" si="7"/>
        <v>97.674418604651152</v>
      </c>
      <c r="R14" s="54"/>
      <c r="S14" s="54"/>
      <c r="T14" s="55" t="e">
        <f t="shared" si="3"/>
        <v>#DIV/0!</v>
      </c>
      <c r="U14" s="56">
        <v>34</v>
      </c>
      <c r="V14" s="56">
        <v>28</v>
      </c>
      <c r="W14" s="56"/>
      <c r="X14" s="56">
        <v>27</v>
      </c>
      <c r="Y14" s="57">
        <f t="shared" si="8"/>
        <v>96.428571428571431</v>
      </c>
      <c r="Z14" s="56">
        <v>0</v>
      </c>
      <c r="AA14" s="58">
        <f t="shared" si="9"/>
        <v>0</v>
      </c>
      <c r="AB14" s="56">
        <v>23</v>
      </c>
      <c r="AC14" s="58">
        <f t="shared" si="10"/>
        <v>67.64705882352942</v>
      </c>
      <c r="AD14" s="55">
        <v>3</v>
      </c>
      <c r="AE14" s="55"/>
      <c r="AF14" s="55">
        <v>4</v>
      </c>
      <c r="AG14" s="55"/>
      <c r="AH14" s="55">
        <v>6</v>
      </c>
      <c r="AI14" s="55"/>
      <c r="AJ14" s="55"/>
      <c r="AK14" s="55">
        <v>4</v>
      </c>
      <c r="AL14" s="55">
        <v>5</v>
      </c>
      <c r="AM14" s="55"/>
      <c r="AN14" s="55"/>
      <c r="AO14" s="55"/>
      <c r="AP14" s="55"/>
      <c r="AQ14" s="55"/>
      <c r="AR14" s="55"/>
      <c r="AS14" s="41"/>
      <c r="AT14" s="41"/>
      <c r="AU14" s="41"/>
      <c r="AV14" s="41"/>
      <c r="AW14" s="41"/>
      <c r="AX14" s="41"/>
      <c r="AY14" s="60">
        <f t="shared" si="4"/>
        <v>22</v>
      </c>
    </row>
    <row r="15" spans="1:51" x14ac:dyDescent="0.35">
      <c r="A15" s="41">
        <v>7</v>
      </c>
      <c r="B15" s="42" t="s">
        <v>100</v>
      </c>
      <c r="C15" s="43">
        <v>22</v>
      </c>
      <c r="D15" s="44">
        <v>22</v>
      </c>
      <c r="E15" s="45">
        <f t="shared" si="0"/>
        <v>100</v>
      </c>
      <c r="F15" s="46">
        <v>156</v>
      </c>
      <c r="G15" s="47">
        <v>150</v>
      </c>
      <c r="H15" s="48">
        <f t="shared" si="1"/>
        <v>96.153846153846146</v>
      </c>
      <c r="I15" s="46">
        <v>156</v>
      </c>
      <c r="J15" s="46">
        <v>156</v>
      </c>
      <c r="K15" s="50">
        <f t="shared" si="5"/>
        <v>156</v>
      </c>
      <c r="L15" s="77">
        <f t="shared" si="2"/>
        <v>0</v>
      </c>
      <c r="M15" s="49">
        <v>156</v>
      </c>
      <c r="N15" s="48">
        <f t="shared" si="6"/>
        <v>100</v>
      </c>
      <c r="O15" s="52">
        <v>34</v>
      </c>
      <c r="P15" s="53">
        <v>39</v>
      </c>
      <c r="Q15" s="48">
        <f t="shared" si="7"/>
        <v>114.70588235294117</v>
      </c>
      <c r="R15" s="54"/>
      <c r="S15" s="54"/>
      <c r="T15" s="55" t="e">
        <f t="shared" si="3"/>
        <v>#DIV/0!</v>
      </c>
      <c r="U15" s="56">
        <v>23</v>
      </c>
      <c r="V15" s="56">
        <v>19</v>
      </c>
      <c r="W15" s="56"/>
      <c r="X15" s="56">
        <v>18</v>
      </c>
      <c r="Y15" s="58">
        <f t="shared" si="8"/>
        <v>94.73684210526315</v>
      </c>
      <c r="Z15" s="56">
        <v>0</v>
      </c>
      <c r="AA15" s="58">
        <f t="shared" si="9"/>
        <v>0</v>
      </c>
      <c r="AB15" s="56">
        <v>17</v>
      </c>
      <c r="AC15" s="57">
        <f t="shared" si="10"/>
        <v>73.91304347826086</v>
      </c>
      <c r="AD15" s="55"/>
      <c r="AE15" s="55"/>
      <c r="AF15" s="55"/>
      <c r="AG15" s="55"/>
      <c r="AH15" s="55">
        <v>6</v>
      </c>
      <c r="AI15" s="55"/>
      <c r="AJ15" s="55"/>
      <c r="AK15" s="55">
        <v>6</v>
      </c>
      <c r="AL15" s="55"/>
      <c r="AM15" s="55"/>
      <c r="AN15" s="55"/>
      <c r="AO15" s="55"/>
      <c r="AP15" s="55"/>
      <c r="AQ15" s="55"/>
      <c r="AR15" s="55"/>
      <c r="AS15" s="41"/>
      <c r="AT15" s="41"/>
      <c r="AU15" s="41"/>
      <c r="AV15" s="41"/>
      <c r="AW15" s="41"/>
      <c r="AX15" s="41"/>
      <c r="AY15" s="60">
        <f t="shared" si="4"/>
        <v>12</v>
      </c>
    </row>
    <row r="16" spans="1:51" x14ac:dyDescent="0.35">
      <c r="A16" s="41">
        <v>8</v>
      </c>
      <c r="B16" s="42" t="s">
        <v>103</v>
      </c>
      <c r="C16" s="43">
        <v>97</v>
      </c>
      <c r="D16" s="44">
        <v>97</v>
      </c>
      <c r="E16" s="45">
        <f t="shared" si="0"/>
        <v>100</v>
      </c>
      <c r="F16" s="46">
        <v>441</v>
      </c>
      <c r="G16" s="47">
        <v>414</v>
      </c>
      <c r="H16" s="61">
        <f t="shared" si="1"/>
        <v>93.877551020408163</v>
      </c>
      <c r="I16" s="46">
        <v>441</v>
      </c>
      <c r="J16" s="46">
        <v>429</v>
      </c>
      <c r="K16" s="50">
        <f t="shared" si="5"/>
        <v>429</v>
      </c>
      <c r="L16" s="76">
        <f t="shared" si="2"/>
        <v>2.72</v>
      </c>
      <c r="M16" s="49">
        <v>429</v>
      </c>
      <c r="N16" s="61">
        <f t="shared" si="6"/>
        <v>97.278911564625844</v>
      </c>
      <c r="O16" s="52">
        <v>93</v>
      </c>
      <c r="P16" s="53">
        <v>72</v>
      </c>
      <c r="Q16" s="61">
        <f t="shared" si="7"/>
        <v>77.41935483870968</v>
      </c>
      <c r="R16" s="54"/>
      <c r="S16" s="54"/>
      <c r="T16" s="55" t="e">
        <f t="shared" si="3"/>
        <v>#DIV/0!</v>
      </c>
      <c r="U16" s="56">
        <v>33</v>
      </c>
      <c r="V16" s="56">
        <v>29</v>
      </c>
      <c r="W16" s="56"/>
      <c r="X16" s="56">
        <v>26</v>
      </c>
      <c r="Y16" s="58">
        <f t="shared" si="8"/>
        <v>89.65517241379311</v>
      </c>
      <c r="Z16" s="56">
        <v>0</v>
      </c>
      <c r="AA16" s="58">
        <f t="shared" si="9"/>
        <v>0</v>
      </c>
      <c r="AB16" s="56">
        <v>19</v>
      </c>
      <c r="AC16" s="58">
        <f t="shared" si="10"/>
        <v>57.575757575757578</v>
      </c>
      <c r="AD16" s="55">
        <v>4</v>
      </c>
      <c r="AE16" s="55">
        <v>3</v>
      </c>
      <c r="AF16" s="55">
        <v>10</v>
      </c>
      <c r="AG16" s="55"/>
      <c r="AH16" s="55"/>
      <c r="AI16" s="55"/>
      <c r="AJ16" s="55"/>
      <c r="AK16" s="55"/>
      <c r="AL16" s="55">
        <v>4</v>
      </c>
      <c r="AM16" s="55"/>
      <c r="AN16" s="55"/>
      <c r="AO16" s="55"/>
      <c r="AP16" s="55"/>
      <c r="AQ16" s="55"/>
      <c r="AR16" s="55"/>
      <c r="AS16" s="41"/>
      <c r="AT16" s="41"/>
      <c r="AU16" s="41"/>
      <c r="AV16" s="41"/>
      <c r="AW16" s="41"/>
      <c r="AX16" s="41"/>
      <c r="AY16" s="60">
        <f t="shared" si="4"/>
        <v>21</v>
      </c>
    </row>
    <row r="17" spans="1:51" x14ac:dyDescent="0.35">
      <c r="A17" s="41">
        <v>9</v>
      </c>
      <c r="B17" s="42" t="s">
        <v>106</v>
      </c>
      <c r="C17" s="43">
        <v>77</v>
      </c>
      <c r="D17" s="44">
        <v>77</v>
      </c>
      <c r="E17" s="45">
        <f t="shared" si="0"/>
        <v>100</v>
      </c>
      <c r="F17" s="46">
        <v>391</v>
      </c>
      <c r="G17" s="47">
        <v>373</v>
      </c>
      <c r="H17" s="61">
        <f t="shared" si="1"/>
        <v>95.396419437340157</v>
      </c>
      <c r="I17" s="46">
        <v>391</v>
      </c>
      <c r="J17" s="46">
        <v>394</v>
      </c>
      <c r="K17" s="50">
        <f t="shared" si="5"/>
        <v>394</v>
      </c>
      <c r="L17" s="77">
        <f t="shared" si="2"/>
        <v>-0.77</v>
      </c>
      <c r="M17" s="49">
        <v>394</v>
      </c>
      <c r="N17" s="48">
        <f t="shared" si="6"/>
        <v>100.76726342710998</v>
      </c>
      <c r="O17" s="52">
        <v>95</v>
      </c>
      <c r="P17" s="53">
        <v>79</v>
      </c>
      <c r="Q17" s="61">
        <f t="shared" si="7"/>
        <v>83.15789473684211</v>
      </c>
      <c r="R17" s="54"/>
      <c r="S17" s="54"/>
      <c r="T17" s="55" t="e">
        <f t="shared" si="3"/>
        <v>#DIV/0!</v>
      </c>
      <c r="U17" s="56">
        <v>30</v>
      </c>
      <c r="V17" s="56">
        <v>25</v>
      </c>
      <c r="W17" s="56"/>
      <c r="X17" s="56">
        <v>25</v>
      </c>
      <c r="Y17" s="57">
        <f t="shared" si="8"/>
        <v>100</v>
      </c>
      <c r="Z17" s="56">
        <v>0</v>
      </c>
      <c r="AA17" s="58">
        <f t="shared" si="9"/>
        <v>0</v>
      </c>
      <c r="AB17" s="56">
        <v>21</v>
      </c>
      <c r="AC17" s="57">
        <f t="shared" si="10"/>
        <v>70</v>
      </c>
      <c r="AD17" s="55"/>
      <c r="AE17" s="55"/>
      <c r="AF17" s="59">
        <v>6</v>
      </c>
      <c r="AG17" s="55"/>
      <c r="AH17" s="55"/>
      <c r="AI17" s="55"/>
      <c r="AJ17" s="55"/>
      <c r="AK17" s="55">
        <v>6</v>
      </c>
      <c r="AL17" s="55"/>
      <c r="AM17" s="55"/>
      <c r="AN17" s="55"/>
      <c r="AO17" s="55"/>
      <c r="AP17" s="55"/>
      <c r="AQ17" s="55"/>
      <c r="AR17" s="55"/>
      <c r="AS17" s="41"/>
      <c r="AT17" s="41"/>
      <c r="AU17" s="41"/>
      <c r="AV17" s="41"/>
      <c r="AW17" s="41"/>
      <c r="AX17" s="41"/>
      <c r="AY17" s="60">
        <f t="shared" si="4"/>
        <v>12</v>
      </c>
    </row>
    <row r="18" spans="1:51" x14ac:dyDescent="0.35">
      <c r="A18" s="41">
        <v>10</v>
      </c>
      <c r="B18" s="42" t="s">
        <v>105</v>
      </c>
      <c r="C18" s="43">
        <v>119</v>
      </c>
      <c r="D18" s="44">
        <v>119</v>
      </c>
      <c r="E18" s="45">
        <f t="shared" si="0"/>
        <v>100</v>
      </c>
      <c r="F18" s="46">
        <v>646</v>
      </c>
      <c r="G18" s="47">
        <v>644</v>
      </c>
      <c r="H18" s="48">
        <f t="shared" si="1"/>
        <v>99.690402476780193</v>
      </c>
      <c r="I18" s="46">
        <v>646</v>
      </c>
      <c r="J18" s="46">
        <v>648</v>
      </c>
      <c r="K18" s="50">
        <f t="shared" si="5"/>
        <v>648</v>
      </c>
      <c r="L18" s="77">
        <f t="shared" si="2"/>
        <v>-0.31</v>
      </c>
      <c r="M18" s="49">
        <v>648</v>
      </c>
      <c r="N18" s="48">
        <f t="shared" si="6"/>
        <v>100.30959752321982</v>
      </c>
      <c r="O18" s="52">
        <v>142</v>
      </c>
      <c r="P18" s="53">
        <v>146</v>
      </c>
      <c r="Q18" s="106">
        <f t="shared" si="7"/>
        <v>102.8169014084507</v>
      </c>
      <c r="R18" s="54"/>
      <c r="S18" s="54"/>
      <c r="T18" s="55" t="e">
        <f t="shared" si="3"/>
        <v>#DIV/0!</v>
      </c>
      <c r="U18" s="56">
        <v>43</v>
      </c>
      <c r="V18" s="56">
        <v>38</v>
      </c>
      <c r="W18" s="56"/>
      <c r="X18" s="56">
        <v>35</v>
      </c>
      <c r="Y18" s="58">
        <f t="shared" si="8"/>
        <v>92.10526315789474</v>
      </c>
      <c r="Z18" s="56">
        <v>0</v>
      </c>
      <c r="AA18" s="58">
        <f t="shared" si="9"/>
        <v>0</v>
      </c>
      <c r="AB18" s="56">
        <v>32</v>
      </c>
      <c r="AC18" s="57">
        <f t="shared" si="10"/>
        <v>74.418604651162795</v>
      </c>
      <c r="AD18" s="55"/>
      <c r="AE18" s="55">
        <v>10</v>
      </c>
      <c r="AF18" s="59">
        <v>4</v>
      </c>
      <c r="AG18" s="55"/>
      <c r="AH18" s="55">
        <v>1</v>
      </c>
      <c r="AI18" s="55"/>
      <c r="AJ18" s="55"/>
      <c r="AK18" s="55">
        <v>21</v>
      </c>
      <c r="AL18" s="55"/>
      <c r="AM18" s="55">
        <v>3</v>
      </c>
      <c r="AN18" s="55"/>
      <c r="AO18" s="55"/>
      <c r="AP18" s="55"/>
      <c r="AQ18" s="55"/>
      <c r="AR18" s="55"/>
      <c r="AS18" s="41"/>
      <c r="AT18" s="41"/>
      <c r="AU18" s="41"/>
      <c r="AV18" s="41"/>
      <c r="AW18" s="41"/>
      <c r="AX18" s="41"/>
      <c r="AY18" s="60">
        <f t="shared" si="4"/>
        <v>39</v>
      </c>
    </row>
    <row r="19" spans="1:51" x14ac:dyDescent="0.35">
      <c r="A19" s="41">
        <v>11</v>
      </c>
      <c r="B19" s="42" t="s">
        <v>101</v>
      </c>
      <c r="C19" s="43">
        <v>60</v>
      </c>
      <c r="D19" s="44">
        <v>60</v>
      </c>
      <c r="E19" s="45">
        <f t="shared" si="0"/>
        <v>100</v>
      </c>
      <c r="F19" s="46">
        <v>281</v>
      </c>
      <c r="G19" s="47">
        <v>272</v>
      </c>
      <c r="H19" s="48">
        <f t="shared" si="1"/>
        <v>96.797153024911026</v>
      </c>
      <c r="I19" s="46">
        <v>281</v>
      </c>
      <c r="J19" s="46">
        <v>273</v>
      </c>
      <c r="K19" s="50">
        <f t="shared" si="5"/>
        <v>273</v>
      </c>
      <c r="L19" s="76">
        <f t="shared" si="2"/>
        <v>2.85</v>
      </c>
      <c r="M19" s="49">
        <v>273</v>
      </c>
      <c r="N19" s="61">
        <f t="shared" si="6"/>
        <v>97.15302491103202</v>
      </c>
      <c r="O19" s="52">
        <v>71</v>
      </c>
      <c r="P19" s="53">
        <v>68</v>
      </c>
      <c r="Q19" s="106">
        <f t="shared" si="7"/>
        <v>95.774647887323937</v>
      </c>
      <c r="R19" s="54"/>
      <c r="S19" s="54"/>
      <c r="T19" s="55" t="e">
        <f t="shared" si="3"/>
        <v>#DIV/0!</v>
      </c>
      <c r="U19" s="56">
        <v>32</v>
      </c>
      <c r="V19" s="56">
        <v>26</v>
      </c>
      <c r="W19" s="56"/>
      <c r="X19" s="56">
        <v>22</v>
      </c>
      <c r="Y19" s="58">
        <f t="shared" si="8"/>
        <v>84.615384615384613</v>
      </c>
      <c r="Z19" s="56">
        <v>0</v>
      </c>
      <c r="AA19" s="58">
        <f t="shared" si="9"/>
        <v>0</v>
      </c>
      <c r="AB19" s="56">
        <v>24</v>
      </c>
      <c r="AC19" s="57">
        <f t="shared" si="10"/>
        <v>75</v>
      </c>
      <c r="AD19" s="55"/>
      <c r="AE19" s="55">
        <v>1</v>
      </c>
      <c r="AF19" s="55">
        <v>13</v>
      </c>
      <c r="AG19" s="55"/>
      <c r="AH19" s="55"/>
      <c r="AI19" s="55"/>
      <c r="AJ19" s="55"/>
      <c r="AK19" s="55">
        <v>5</v>
      </c>
      <c r="AL19" s="55"/>
      <c r="AM19" s="55"/>
      <c r="AN19" s="55"/>
      <c r="AO19" s="55"/>
      <c r="AP19" s="55"/>
      <c r="AQ19" s="55"/>
      <c r="AR19" s="55"/>
      <c r="AS19" s="41"/>
      <c r="AT19" s="41"/>
      <c r="AU19" s="41"/>
      <c r="AV19" s="41"/>
      <c r="AW19" s="41"/>
      <c r="AX19" s="41"/>
      <c r="AY19" s="60">
        <f t="shared" si="4"/>
        <v>19</v>
      </c>
    </row>
    <row r="20" spans="1:51" x14ac:dyDescent="0.35">
      <c r="A20" s="41">
        <v>12</v>
      </c>
      <c r="B20" s="42" t="s">
        <v>104</v>
      </c>
      <c r="C20" s="43">
        <v>104</v>
      </c>
      <c r="D20" s="44">
        <v>104</v>
      </c>
      <c r="E20" s="45">
        <f t="shared" si="0"/>
        <v>100</v>
      </c>
      <c r="F20" s="46">
        <v>497</v>
      </c>
      <c r="G20" s="47">
        <v>479</v>
      </c>
      <c r="H20" s="48">
        <f t="shared" si="1"/>
        <v>96.378269617706238</v>
      </c>
      <c r="I20" s="46">
        <v>497</v>
      </c>
      <c r="J20" s="46">
        <v>496</v>
      </c>
      <c r="K20" s="50">
        <f t="shared" si="5"/>
        <v>496</v>
      </c>
      <c r="L20" s="77">
        <f t="shared" si="2"/>
        <v>0.2</v>
      </c>
      <c r="M20" s="49">
        <v>497</v>
      </c>
      <c r="N20" s="48">
        <f t="shared" si="6"/>
        <v>99.798792756539228</v>
      </c>
      <c r="O20" s="62">
        <v>120</v>
      </c>
      <c r="P20" s="63">
        <v>117</v>
      </c>
      <c r="Q20" s="48">
        <f t="shared" si="7"/>
        <v>97.5</v>
      </c>
      <c r="R20" s="54"/>
      <c r="S20" s="54"/>
      <c r="T20" s="55" t="e">
        <f t="shared" si="3"/>
        <v>#DIV/0!</v>
      </c>
      <c r="U20" s="56">
        <v>37</v>
      </c>
      <c r="V20" s="56">
        <v>31</v>
      </c>
      <c r="W20" s="56"/>
      <c r="X20" s="56">
        <v>28</v>
      </c>
      <c r="Y20" s="58">
        <f t="shared" si="8"/>
        <v>90.322580645161281</v>
      </c>
      <c r="Z20" s="56">
        <v>0</v>
      </c>
      <c r="AA20" s="58">
        <f t="shared" si="9"/>
        <v>0</v>
      </c>
      <c r="AB20" s="56">
        <v>28</v>
      </c>
      <c r="AC20" s="57">
        <f t="shared" si="10"/>
        <v>75.675675675675677</v>
      </c>
      <c r="AD20" s="55"/>
      <c r="AE20" s="55">
        <v>8</v>
      </c>
      <c r="AF20" s="55"/>
      <c r="AG20" s="55"/>
      <c r="AH20" s="55"/>
      <c r="AI20" s="55"/>
      <c r="AJ20" s="55"/>
      <c r="AK20" s="55">
        <v>17</v>
      </c>
      <c r="AL20" s="55"/>
      <c r="AM20" s="55"/>
      <c r="AN20" s="55"/>
      <c r="AO20" s="55"/>
      <c r="AP20" s="55">
        <v>1</v>
      </c>
      <c r="AQ20" s="55">
        <v>20</v>
      </c>
      <c r="AR20" s="55"/>
      <c r="AS20" s="41"/>
      <c r="AT20" s="41"/>
      <c r="AU20" s="41"/>
      <c r="AV20" s="41"/>
      <c r="AW20" s="41"/>
      <c r="AX20" s="41"/>
      <c r="AY20" s="60">
        <f t="shared" si="4"/>
        <v>45</v>
      </c>
    </row>
    <row r="21" spans="1:51" x14ac:dyDescent="0.35">
      <c r="A21" s="41">
        <v>13</v>
      </c>
      <c r="B21" s="42" t="s">
        <v>182</v>
      </c>
      <c r="C21" s="43">
        <v>102</v>
      </c>
      <c r="D21" s="44">
        <v>102</v>
      </c>
      <c r="E21" s="45">
        <f t="shared" si="0"/>
        <v>100</v>
      </c>
      <c r="F21" s="46">
        <v>442</v>
      </c>
      <c r="G21" s="47">
        <v>431</v>
      </c>
      <c r="H21" s="48">
        <f t="shared" si="1"/>
        <v>97.511312217194572</v>
      </c>
      <c r="I21" s="46">
        <v>442</v>
      </c>
      <c r="J21" s="46">
        <v>437</v>
      </c>
      <c r="K21" s="50">
        <f t="shared" si="5"/>
        <v>437</v>
      </c>
      <c r="L21" s="76">
        <f t="shared" si="2"/>
        <v>1.1299999999999999</v>
      </c>
      <c r="M21" s="49">
        <v>437</v>
      </c>
      <c r="N21" s="61">
        <f t="shared" si="6"/>
        <v>98.868778280542983</v>
      </c>
      <c r="O21" s="52">
        <v>90</v>
      </c>
      <c r="P21" s="53">
        <v>65</v>
      </c>
      <c r="Q21" s="61">
        <f t="shared" si="7"/>
        <v>72.222222222222214</v>
      </c>
      <c r="R21" s="54"/>
      <c r="S21" s="54"/>
      <c r="T21" s="55" t="e">
        <f t="shared" si="3"/>
        <v>#DIV/0!</v>
      </c>
      <c r="U21" s="56">
        <v>34</v>
      </c>
      <c r="V21" s="56">
        <v>29</v>
      </c>
      <c r="W21" s="56"/>
      <c r="X21" s="56">
        <v>29</v>
      </c>
      <c r="Y21" s="57">
        <f t="shared" si="8"/>
        <v>100</v>
      </c>
      <c r="Z21" s="56">
        <v>0</v>
      </c>
      <c r="AA21" s="58">
        <f t="shared" si="9"/>
        <v>0</v>
      </c>
      <c r="AB21" s="99">
        <v>25</v>
      </c>
      <c r="AC21" s="57">
        <f t="shared" si="10"/>
        <v>73.529411764705884</v>
      </c>
      <c r="AD21" s="55"/>
      <c r="AE21" s="55"/>
      <c r="AF21" s="55">
        <v>10</v>
      </c>
      <c r="AG21" s="55"/>
      <c r="AH21" s="55">
        <v>2</v>
      </c>
      <c r="AI21" s="55"/>
      <c r="AJ21" s="55">
        <v>3</v>
      </c>
      <c r="AK21" s="55"/>
      <c r="AL21" s="55"/>
      <c r="AM21" s="55"/>
      <c r="AN21" s="55"/>
      <c r="AO21" s="55"/>
      <c r="AP21" s="55"/>
      <c r="AQ21" s="55"/>
      <c r="AR21" s="55"/>
      <c r="AS21" s="41"/>
      <c r="AT21" s="41"/>
      <c r="AU21" s="41"/>
      <c r="AV21" s="41"/>
      <c r="AW21" s="41"/>
      <c r="AX21" s="41"/>
      <c r="AY21" s="60">
        <f t="shared" si="4"/>
        <v>15</v>
      </c>
    </row>
    <row r="22" spans="1:51" x14ac:dyDescent="0.35">
      <c r="A22" s="41">
        <v>14</v>
      </c>
      <c r="B22" s="42" t="s">
        <v>94</v>
      </c>
      <c r="C22" s="43">
        <v>110</v>
      </c>
      <c r="D22" s="44">
        <v>110</v>
      </c>
      <c r="E22" s="45">
        <f t="shared" si="0"/>
        <v>99.999999999999986</v>
      </c>
      <c r="F22" s="46">
        <v>635</v>
      </c>
      <c r="G22" s="47">
        <v>616</v>
      </c>
      <c r="H22" s="48">
        <f t="shared" si="1"/>
        <v>97.007874015748044</v>
      </c>
      <c r="I22" s="46">
        <v>635</v>
      </c>
      <c r="J22" s="46">
        <v>637</v>
      </c>
      <c r="K22" s="50">
        <f t="shared" si="5"/>
        <v>637</v>
      </c>
      <c r="L22" s="77">
        <f t="shared" si="2"/>
        <v>-0.31</v>
      </c>
      <c r="M22" s="49">
        <v>637</v>
      </c>
      <c r="N22" s="48">
        <f t="shared" si="6"/>
        <v>100.31496062992127</v>
      </c>
      <c r="O22" s="52">
        <v>148</v>
      </c>
      <c r="P22" s="63">
        <v>142</v>
      </c>
      <c r="Q22" s="48">
        <f t="shared" si="7"/>
        <v>95.945945945945937</v>
      </c>
      <c r="R22" s="54"/>
      <c r="S22" s="54"/>
      <c r="T22" s="55" t="e">
        <f t="shared" si="3"/>
        <v>#DIV/0!</v>
      </c>
      <c r="U22" s="56">
        <v>40</v>
      </c>
      <c r="V22" s="56">
        <v>37</v>
      </c>
      <c r="W22" s="56"/>
      <c r="X22" s="56">
        <v>37</v>
      </c>
      <c r="Y22" s="57">
        <f t="shared" si="8"/>
        <v>100</v>
      </c>
      <c r="Z22" s="56">
        <v>0</v>
      </c>
      <c r="AA22" s="58">
        <f t="shared" si="9"/>
        <v>0</v>
      </c>
      <c r="AB22" s="56">
        <v>31</v>
      </c>
      <c r="AC22" s="57">
        <f t="shared" si="10"/>
        <v>77.5</v>
      </c>
      <c r="AD22" s="55">
        <v>2</v>
      </c>
      <c r="AE22" s="55"/>
      <c r="AF22" s="55">
        <v>4</v>
      </c>
      <c r="AG22" s="55"/>
      <c r="AH22" s="55">
        <v>6</v>
      </c>
      <c r="AI22" s="55">
        <v>4</v>
      </c>
      <c r="AJ22" s="55"/>
      <c r="AK22" s="55">
        <v>18</v>
      </c>
      <c r="AL22" s="55"/>
      <c r="AM22" s="55"/>
      <c r="AN22" s="55">
        <v>3</v>
      </c>
      <c r="AO22" s="55"/>
      <c r="AP22" s="55"/>
      <c r="AQ22" s="55"/>
      <c r="AR22" s="55"/>
      <c r="AS22" s="41"/>
      <c r="AT22" s="41"/>
      <c r="AU22" s="41"/>
      <c r="AV22" s="41"/>
      <c r="AW22" s="41"/>
      <c r="AX22" s="41"/>
      <c r="AY22" s="60">
        <f t="shared" si="4"/>
        <v>37</v>
      </c>
    </row>
    <row r="23" spans="1:51" x14ac:dyDescent="0.35">
      <c r="A23" s="41">
        <v>15</v>
      </c>
      <c r="B23" s="42" t="s">
        <v>98</v>
      </c>
      <c r="C23" s="43">
        <v>69</v>
      </c>
      <c r="D23" s="44">
        <v>69</v>
      </c>
      <c r="E23" s="45">
        <f t="shared" si="0"/>
        <v>100.00000000000001</v>
      </c>
      <c r="F23" s="46">
        <v>342</v>
      </c>
      <c r="G23" s="47">
        <v>330</v>
      </c>
      <c r="H23" s="48">
        <f t="shared" si="1"/>
        <v>96.491228070175438</v>
      </c>
      <c r="I23" s="46">
        <v>342</v>
      </c>
      <c r="J23" s="46">
        <v>345</v>
      </c>
      <c r="K23" s="50">
        <f t="shared" si="5"/>
        <v>345</v>
      </c>
      <c r="L23" s="77">
        <f t="shared" si="2"/>
        <v>-0.88</v>
      </c>
      <c r="M23" s="49">
        <v>306</v>
      </c>
      <c r="N23" s="48">
        <f t="shared" si="6"/>
        <v>100.87719298245614</v>
      </c>
      <c r="O23" s="52">
        <v>71</v>
      </c>
      <c r="P23" s="53">
        <v>61</v>
      </c>
      <c r="Q23" s="106">
        <f t="shared" si="7"/>
        <v>85.91549295774648</v>
      </c>
      <c r="R23" s="54"/>
      <c r="S23" s="54"/>
      <c r="T23" s="55" t="e">
        <f t="shared" si="3"/>
        <v>#DIV/0!</v>
      </c>
      <c r="U23" s="56">
        <v>29</v>
      </c>
      <c r="V23" s="56">
        <v>25</v>
      </c>
      <c r="W23" s="56"/>
      <c r="X23" s="56">
        <v>25</v>
      </c>
      <c r="Y23" s="57">
        <f t="shared" si="8"/>
        <v>100</v>
      </c>
      <c r="Z23" s="56">
        <v>0</v>
      </c>
      <c r="AA23" s="58">
        <f t="shared" si="9"/>
        <v>0</v>
      </c>
      <c r="AB23" s="99">
        <v>18</v>
      </c>
      <c r="AC23" s="58">
        <f t="shared" si="10"/>
        <v>62.068965517241381</v>
      </c>
      <c r="AD23" s="55">
        <v>3</v>
      </c>
      <c r="AE23" s="55"/>
      <c r="AF23" s="55"/>
      <c r="AG23" s="55"/>
      <c r="AH23" s="55"/>
      <c r="AI23" s="55"/>
      <c r="AJ23" s="55">
        <v>1</v>
      </c>
      <c r="AK23" s="55">
        <v>1</v>
      </c>
      <c r="AL23" s="55"/>
      <c r="AM23" s="55"/>
      <c r="AN23" s="55">
        <v>9</v>
      </c>
      <c r="AO23" s="55"/>
      <c r="AP23" s="55"/>
      <c r="AQ23" s="55"/>
      <c r="AR23" s="55"/>
      <c r="AS23" s="41"/>
      <c r="AT23" s="41"/>
      <c r="AU23" s="41"/>
      <c r="AV23" s="41"/>
      <c r="AW23" s="41"/>
      <c r="AX23" s="41"/>
      <c r="AY23" s="60">
        <f t="shared" si="4"/>
        <v>14</v>
      </c>
    </row>
    <row r="24" spans="1:51" x14ac:dyDescent="0.35">
      <c r="A24" s="41">
        <v>16</v>
      </c>
      <c r="B24" s="42" t="s">
        <v>95</v>
      </c>
      <c r="C24" s="43">
        <v>50</v>
      </c>
      <c r="D24" s="44">
        <v>50</v>
      </c>
      <c r="E24" s="45">
        <f t="shared" si="0"/>
        <v>100</v>
      </c>
      <c r="F24" s="46">
        <v>240</v>
      </c>
      <c r="G24" s="47">
        <v>218</v>
      </c>
      <c r="H24" s="61">
        <f t="shared" si="1"/>
        <v>90.833333333333343</v>
      </c>
      <c r="I24" s="46">
        <v>240</v>
      </c>
      <c r="J24" s="46">
        <v>240</v>
      </c>
      <c r="K24" s="50">
        <f t="shared" si="5"/>
        <v>240</v>
      </c>
      <c r="L24" s="77">
        <f t="shared" si="2"/>
        <v>0</v>
      </c>
      <c r="M24" s="49">
        <v>240</v>
      </c>
      <c r="N24" s="48">
        <f t="shared" si="6"/>
        <v>100</v>
      </c>
      <c r="O24" s="52">
        <v>44</v>
      </c>
      <c r="P24" s="53">
        <v>46</v>
      </c>
      <c r="Q24" s="106">
        <f t="shared" si="7"/>
        <v>104.54545454545455</v>
      </c>
      <c r="R24" s="54"/>
      <c r="S24" s="54"/>
      <c r="T24" s="55" t="e">
        <f t="shared" si="3"/>
        <v>#DIV/0!</v>
      </c>
      <c r="U24" s="56">
        <v>24</v>
      </c>
      <c r="V24" s="56">
        <v>21</v>
      </c>
      <c r="W24" s="56"/>
      <c r="X24" s="56">
        <v>21</v>
      </c>
      <c r="Y24" s="57">
        <f t="shared" si="8"/>
        <v>100</v>
      </c>
      <c r="Z24" s="56">
        <v>1</v>
      </c>
      <c r="AA24" s="57">
        <f t="shared" si="9"/>
        <v>4.7619047619047619</v>
      </c>
      <c r="AB24" s="56">
        <v>18</v>
      </c>
      <c r="AC24" s="57">
        <f t="shared" si="10"/>
        <v>75</v>
      </c>
      <c r="AD24" s="55">
        <v>2</v>
      </c>
      <c r="AE24" s="55">
        <v>2</v>
      </c>
      <c r="AF24" s="59">
        <v>21</v>
      </c>
      <c r="AG24" s="55"/>
      <c r="AH24" s="55">
        <v>1</v>
      </c>
      <c r="AI24" s="55"/>
      <c r="AJ24" s="55"/>
      <c r="AK24" s="55">
        <v>10</v>
      </c>
      <c r="AL24" s="55"/>
      <c r="AM24" s="55"/>
      <c r="AN24" s="55"/>
      <c r="AO24" s="55"/>
      <c r="AP24" s="55"/>
      <c r="AQ24" s="55"/>
      <c r="AR24" s="55"/>
      <c r="AS24" s="41"/>
      <c r="AT24" s="41"/>
      <c r="AU24" s="41"/>
      <c r="AV24" s="41"/>
      <c r="AW24" s="41"/>
      <c r="AX24" s="41"/>
      <c r="AY24" s="60">
        <f t="shared" si="4"/>
        <v>36</v>
      </c>
    </row>
    <row r="25" spans="1:51" x14ac:dyDescent="0.35">
      <c r="A25" s="41">
        <v>17</v>
      </c>
      <c r="B25" s="42" t="s">
        <v>107</v>
      </c>
      <c r="C25" s="43">
        <v>108</v>
      </c>
      <c r="D25" s="44">
        <v>108</v>
      </c>
      <c r="E25" s="45">
        <f t="shared" si="0"/>
        <v>100</v>
      </c>
      <c r="F25" s="46">
        <v>535</v>
      </c>
      <c r="G25" s="47">
        <v>499</v>
      </c>
      <c r="H25" s="61">
        <f t="shared" si="1"/>
        <v>93.271028037383189</v>
      </c>
      <c r="I25" s="46">
        <v>535</v>
      </c>
      <c r="J25" s="46">
        <v>532</v>
      </c>
      <c r="K25" s="50">
        <f t="shared" si="5"/>
        <v>532</v>
      </c>
      <c r="L25" s="76">
        <f t="shared" si="2"/>
        <v>0.56000000000000005</v>
      </c>
      <c r="M25" s="49">
        <v>532</v>
      </c>
      <c r="N25" s="61">
        <f t="shared" si="6"/>
        <v>99.439252336448604</v>
      </c>
      <c r="O25" s="52">
        <v>107</v>
      </c>
      <c r="P25" s="53">
        <v>97</v>
      </c>
      <c r="Q25" s="61">
        <f t="shared" si="7"/>
        <v>90.654205607476641</v>
      </c>
      <c r="R25" s="54"/>
      <c r="S25" s="54"/>
      <c r="T25" s="55" t="e">
        <f t="shared" si="3"/>
        <v>#DIV/0!</v>
      </c>
      <c r="U25" s="56">
        <v>39</v>
      </c>
      <c r="V25" s="56">
        <v>33</v>
      </c>
      <c r="W25" s="56"/>
      <c r="X25" s="56">
        <v>31</v>
      </c>
      <c r="Y25" s="58">
        <f t="shared" si="8"/>
        <v>93.939393939393938</v>
      </c>
      <c r="Z25" s="56">
        <v>1</v>
      </c>
      <c r="AA25" s="57">
        <f t="shared" si="9"/>
        <v>3.0303030303030303</v>
      </c>
      <c r="AB25" s="99">
        <v>29</v>
      </c>
      <c r="AC25" s="58">
        <f t="shared" si="10"/>
        <v>74.358974358974365</v>
      </c>
      <c r="AD25" s="55">
        <v>1</v>
      </c>
      <c r="AE25" s="55">
        <v>5</v>
      </c>
      <c r="AF25" s="55"/>
      <c r="AG25" s="55"/>
      <c r="AH25" s="55"/>
      <c r="AI25" s="55"/>
      <c r="AJ25" s="55"/>
      <c r="AK25" s="55"/>
      <c r="AL25" s="55"/>
      <c r="AM25" s="55"/>
      <c r="AN25" s="55"/>
      <c r="AO25" s="55"/>
      <c r="AP25" s="55"/>
      <c r="AQ25" s="55"/>
      <c r="AR25" s="55"/>
      <c r="AS25" s="41"/>
      <c r="AT25" s="41"/>
      <c r="AU25" s="41"/>
      <c r="AV25" s="41"/>
      <c r="AW25" s="41"/>
      <c r="AX25" s="41"/>
      <c r="AY25" s="60">
        <f t="shared" si="4"/>
        <v>6</v>
      </c>
    </row>
    <row r="26" spans="1:51" x14ac:dyDescent="0.35">
      <c r="A26" s="41">
        <v>18</v>
      </c>
      <c r="B26" s="42" t="s">
        <v>109</v>
      </c>
      <c r="C26" s="43">
        <v>36</v>
      </c>
      <c r="D26" s="44">
        <v>36</v>
      </c>
      <c r="E26" s="45">
        <f t="shared" si="0"/>
        <v>100</v>
      </c>
      <c r="F26" s="46">
        <v>178</v>
      </c>
      <c r="G26" s="47">
        <v>165</v>
      </c>
      <c r="H26" s="61">
        <f t="shared" si="1"/>
        <v>92.696629213483149</v>
      </c>
      <c r="I26" s="46">
        <v>178</v>
      </c>
      <c r="J26" s="46">
        <v>178</v>
      </c>
      <c r="K26" s="50">
        <v>178</v>
      </c>
      <c r="L26" s="77">
        <f t="shared" si="2"/>
        <v>0</v>
      </c>
      <c r="M26" s="49">
        <v>178</v>
      </c>
      <c r="N26" s="48">
        <f t="shared" si="6"/>
        <v>100</v>
      </c>
      <c r="O26" s="52">
        <v>39</v>
      </c>
      <c r="P26" s="53">
        <v>23</v>
      </c>
      <c r="Q26" s="61">
        <f t="shared" si="7"/>
        <v>58.974358974358978</v>
      </c>
      <c r="R26" s="54"/>
      <c r="S26" s="54"/>
      <c r="T26" s="55" t="e">
        <f t="shared" si="3"/>
        <v>#DIV/0!</v>
      </c>
      <c r="U26" s="56"/>
      <c r="V26" s="56">
        <v>11</v>
      </c>
      <c r="W26" s="56"/>
      <c r="X26" s="56">
        <v>11</v>
      </c>
      <c r="Y26" s="57">
        <f t="shared" si="8"/>
        <v>100</v>
      </c>
      <c r="Z26" s="56">
        <v>0</v>
      </c>
      <c r="AA26" s="58">
        <f t="shared" si="9"/>
        <v>0</v>
      </c>
      <c r="AB26" s="56"/>
      <c r="AC26" s="64"/>
      <c r="AD26" s="55"/>
      <c r="AE26" s="55"/>
      <c r="AF26" s="55"/>
      <c r="AG26" s="55"/>
      <c r="AH26" s="55"/>
      <c r="AI26" s="55"/>
      <c r="AJ26" s="55"/>
      <c r="AK26" s="55"/>
      <c r="AL26" s="55"/>
      <c r="AM26" s="55"/>
      <c r="AN26" s="55"/>
      <c r="AO26" s="55"/>
      <c r="AP26" s="55"/>
      <c r="AQ26" s="55"/>
      <c r="AR26" s="55"/>
      <c r="AS26" s="41"/>
      <c r="AT26" s="41"/>
      <c r="AU26" s="41"/>
      <c r="AV26" s="41"/>
      <c r="AW26" s="41"/>
      <c r="AX26" s="41"/>
      <c r="AY26" s="60">
        <f t="shared" si="4"/>
        <v>0</v>
      </c>
    </row>
    <row r="27" spans="1:51" x14ac:dyDescent="0.35">
      <c r="A27" s="41">
        <v>19</v>
      </c>
      <c r="B27" s="42" t="s">
        <v>110</v>
      </c>
      <c r="C27" s="43">
        <v>40</v>
      </c>
      <c r="D27" s="44">
        <v>40</v>
      </c>
      <c r="E27" s="45">
        <f t="shared" si="0"/>
        <v>100</v>
      </c>
      <c r="F27" s="46">
        <v>207</v>
      </c>
      <c r="G27" s="47">
        <v>187</v>
      </c>
      <c r="H27" s="61">
        <f t="shared" si="1"/>
        <v>90.338164251207743</v>
      </c>
      <c r="I27" s="46">
        <v>207</v>
      </c>
      <c r="J27" s="46">
        <v>206</v>
      </c>
      <c r="K27" s="50">
        <f t="shared" si="5"/>
        <v>206</v>
      </c>
      <c r="L27" s="76">
        <f t="shared" si="2"/>
        <v>0.48</v>
      </c>
      <c r="M27" s="49">
        <v>207</v>
      </c>
      <c r="N27" s="61">
        <f t="shared" si="6"/>
        <v>99.516908212560381</v>
      </c>
      <c r="O27" s="52">
        <v>53</v>
      </c>
      <c r="P27" s="53">
        <v>40</v>
      </c>
      <c r="Q27" s="61">
        <f t="shared" si="7"/>
        <v>75.471698113207552</v>
      </c>
      <c r="R27" s="54"/>
      <c r="S27" s="54"/>
      <c r="T27" s="55" t="e">
        <f t="shared" si="3"/>
        <v>#DIV/0!</v>
      </c>
      <c r="U27" s="56"/>
      <c r="V27" s="56">
        <v>12</v>
      </c>
      <c r="W27" s="56"/>
      <c r="X27" s="56">
        <v>12</v>
      </c>
      <c r="Y27" s="57">
        <f t="shared" si="8"/>
        <v>100</v>
      </c>
      <c r="Z27" s="56">
        <v>0</v>
      </c>
      <c r="AA27" s="58">
        <f t="shared" si="9"/>
        <v>0</v>
      </c>
      <c r="AB27" s="56"/>
      <c r="AC27" s="64"/>
      <c r="AD27" s="55"/>
      <c r="AE27" s="55"/>
      <c r="AF27" s="55">
        <v>5</v>
      </c>
      <c r="AG27" s="55"/>
      <c r="AH27" s="55"/>
      <c r="AI27" s="55"/>
      <c r="AJ27" s="55"/>
      <c r="AK27" s="55"/>
      <c r="AL27" s="55"/>
      <c r="AM27" s="55"/>
      <c r="AN27" s="55"/>
      <c r="AO27" s="55"/>
      <c r="AP27" s="55"/>
      <c r="AQ27" s="55"/>
      <c r="AR27" s="55"/>
      <c r="AS27" s="41"/>
      <c r="AT27" s="41"/>
      <c r="AU27" s="41"/>
      <c r="AV27" s="41"/>
      <c r="AW27" s="41"/>
      <c r="AX27" s="41"/>
      <c r="AY27" s="60">
        <f t="shared" si="4"/>
        <v>5</v>
      </c>
    </row>
    <row r="28" spans="1:51" x14ac:dyDescent="0.35">
      <c r="A28" s="156" t="s">
        <v>183</v>
      </c>
      <c r="B28" s="156"/>
      <c r="C28" s="65">
        <f>SUM(C9:C27)</f>
        <v>1571</v>
      </c>
      <c r="D28" s="65">
        <f t="shared" ref="D28:S28" si="11">SUM(D9:D27)</f>
        <v>1571</v>
      </c>
      <c r="E28" s="66">
        <f>(E9+E10+E11+E12+E13+E14+E15+E16+E17+E18+E19+E20+E21+E22+E23+E24+E25+E26+E27)/19</f>
        <v>100</v>
      </c>
      <c r="F28" s="65">
        <f t="shared" si="11"/>
        <v>7803</v>
      </c>
      <c r="G28" s="65">
        <f t="shared" si="11"/>
        <v>7498</v>
      </c>
      <c r="H28" s="67">
        <f>(H9+H10+H11+H12+H13+H14+H15+H16+H17+H18+H19+H20+H21+H22+H23+H24+H25+H26+H27)/19</f>
        <v>95.504869616402928</v>
      </c>
      <c r="I28" s="65">
        <f t="shared" si="11"/>
        <v>7791</v>
      </c>
      <c r="J28" s="65">
        <f t="shared" si="11"/>
        <v>7783</v>
      </c>
      <c r="K28" s="65">
        <f t="shared" si="11"/>
        <v>7795</v>
      </c>
      <c r="L28" s="67">
        <f>(L9+L10+L11+L12+L13+L14+L15+L16+L17+L18+L19+L20+L21+L22+L23+L24+L25+L26+L27)/19</f>
        <v>0.15263157894736845</v>
      </c>
      <c r="M28" s="65">
        <f t="shared" si="11"/>
        <v>7543</v>
      </c>
      <c r="N28" s="67">
        <f>(N9+N10+N11+N12+N13+N14+N15+N16+N17+N18+N19+N20+N21+N22+N23+N24+N25+N26+N27)/19</f>
        <v>99.847513385594866</v>
      </c>
      <c r="O28" s="65">
        <f t="shared" si="11"/>
        <v>1654</v>
      </c>
      <c r="P28" s="65">
        <f t="shared" si="11"/>
        <v>1528</v>
      </c>
      <c r="Q28" s="67">
        <f>(Q9+Q10+Q11+Q12+Q13+Q14+Q15+Q16+Q17+Q18+Q19+Q20+Q21+Q22+Q23+Q24+Q25+Q26+Q27)/19</f>
        <v>91.499403560980042</v>
      </c>
      <c r="R28" s="68">
        <f t="shared" si="11"/>
        <v>0</v>
      </c>
      <c r="S28" s="68">
        <f t="shared" si="11"/>
        <v>0</v>
      </c>
      <c r="T28" s="69" t="e">
        <f>(T9+T10+T11+T12+T13+T14+T15+T16+T17+T18+T19+T20+T21+T22+T23+T24+T25+T26+T27)/19</f>
        <v>#DIV/0!</v>
      </c>
      <c r="U28" s="68">
        <f>SUM(U9:U27)</f>
        <v>564</v>
      </c>
      <c r="V28" s="68">
        <f t="shared" ref="V28:Z28" si="12">SUM(V9:V27)</f>
        <v>511</v>
      </c>
      <c r="W28" s="68">
        <f t="shared" si="12"/>
        <v>0</v>
      </c>
      <c r="X28" s="68">
        <f t="shared" si="12"/>
        <v>488</v>
      </c>
      <c r="Y28" s="69">
        <f>(Y9+Y10+Y11+Y12+Y13+Y14+Y15+Y16+Y17+Y18+Y19+Y20+Y21+Y22+Y23+Y24+Y25+Y26+Y27)/19</f>
        <v>95.772175798610206</v>
      </c>
      <c r="Z28" s="68">
        <f t="shared" si="12"/>
        <v>3</v>
      </c>
      <c r="AA28" s="69">
        <f>(AA9+AA10+AA11+AA12+AA13+AA14+AA15+AA16+AA17+AA18+AA19+AA20+AA21+AA22+AA23+AA24+AA25+AA26+AA27)/19</f>
        <v>0.57989548651687861</v>
      </c>
      <c r="AB28" s="68">
        <f t="shared" ref="AB28" si="13">SUM(AB9:AB27)</f>
        <v>404</v>
      </c>
      <c r="AC28" s="69">
        <f>(AC9+AC10+AC11+AC12+AC13+AC14+AC15+AC16+AC17+AC18+AC19+AC20+AC21+AC22+AC23+AC24+AC25+AC26+AC27)/17</f>
        <v>71.296606283286565</v>
      </c>
      <c r="AH28" s="26">
        <f>SUM(AH9:AH25)</f>
        <v>45</v>
      </c>
    </row>
    <row r="29" spans="1:51" ht="18" customHeight="1" x14ac:dyDescent="0.35">
      <c r="AD29" s="157" t="s">
        <v>184</v>
      </c>
      <c r="AE29" s="70"/>
      <c r="AF29" s="158" t="s">
        <v>185</v>
      </c>
      <c r="AG29" s="159"/>
      <c r="AH29" s="157" t="s">
        <v>186</v>
      </c>
      <c r="AI29" s="157" t="s">
        <v>187</v>
      </c>
      <c r="AJ29" s="22"/>
      <c r="AK29" s="22"/>
      <c r="AL29" s="22"/>
      <c r="AM29" s="22"/>
      <c r="AN29" s="22"/>
      <c r="AO29" s="22"/>
      <c r="AP29" s="22"/>
      <c r="AQ29" s="22"/>
      <c r="AR29" s="22"/>
    </row>
    <row r="30" spans="1:51" x14ac:dyDescent="0.35">
      <c r="AD30" s="157"/>
      <c r="AE30" s="71" t="s">
        <v>188</v>
      </c>
      <c r="AF30" s="71" t="s">
        <v>189</v>
      </c>
      <c r="AG30" s="71" t="s">
        <v>190</v>
      </c>
      <c r="AH30" s="157"/>
      <c r="AI30" s="157"/>
      <c r="AJ30" s="22"/>
      <c r="AK30" s="22"/>
      <c r="AL30" s="22"/>
      <c r="AM30" s="22"/>
      <c r="AN30" s="22"/>
      <c r="AO30" s="22"/>
      <c r="AP30" s="22"/>
      <c r="AQ30" s="22"/>
      <c r="AR30" s="22"/>
    </row>
    <row r="31" spans="1:51" ht="33.6" customHeight="1" x14ac:dyDescent="0.35">
      <c r="AD31" s="72" t="s">
        <v>191</v>
      </c>
      <c r="AE31" s="73">
        <v>6</v>
      </c>
      <c r="AF31" s="73">
        <v>5</v>
      </c>
      <c r="AG31" s="73">
        <v>4</v>
      </c>
      <c r="AH31" s="71" t="s">
        <v>192</v>
      </c>
      <c r="AI31" s="160" t="s">
        <v>193</v>
      </c>
      <c r="AJ31" s="22"/>
      <c r="AK31" s="22"/>
      <c r="AL31" s="22"/>
      <c r="AM31" s="22"/>
      <c r="AN31" s="22"/>
      <c r="AO31" s="22"/>
      <c r="AP31" s="22"/>
      <c r="AQ31" s="22"/>
      <c r="AR31" s="22"/>
    </row>
    <row r="32" spans="1:51" ht="36" x14ac:dyDescent="0.35">
      <c r="AD32" s="72" t="s">
        <v>194</v>
      </c>
      <c r="AE32" s="73">
        <v>3</v>
      </c>
      <c r="AF32" s="73">
        <v>2</v>
      </c>
      <c r="AG32" s="73">
        <v>1</v>
      </c>
      <c r="AH32" s="71"/>
      <c r="AI32" s="160"/>
      <c r="AJ32" s="22"/>
      <c r="AK32" s="22"/>
      <c r="AL32" s="22"/>
      <c r="AM32" s="22"/>
      <c r="AN32" s="22"/>
      <c r="AO32" s="22"/>
      <c r="AP32" s="22"/>
      <c r="AQ32" s="22"/>
      <c r="AR32" s="22"/>
    </row>
    <row r="33" spans="30:44" x14ac:dyDescent="0.35">
      <c r="AD33" s="155" t="s">
        <v>195</v>
      </c>
      <c r="AE33" s="155"/>
      <c r="AF33" s="155"/>
      <c r="AG33" s="155"/>
      <c r="AH33" s="155"/>
      <c r="AI33" s="155"/>
      <c r="AJ33" s="22"/>
      <c r="AK33" s="22"/>
      <c r="AL33" s="22"/>
      <c r="AM33" s="22"/>
      <c r="AN33" s="22"/>
      <c r="AO33" s="22"/>
      <c r="AP33" s="22"/>
      <c r="AQ33" s="22"/>
      <c r="AR33" s="22"/>
    </row>
    <row r="34" spans="30:44" x14ac:dyDescent="0.35">
      <c r="AD34" s="22"/>
      <c r="AE34" s="22"/>
      <c r="AF34" s="22"/>
      <c r="AG34" s="22"/>
      <c r="AH34" s="22"/>
      <c r="AI34" s="22"/>
      <c r="AJ34" s="22"/>
      <c r="AK34" s="22"/>
      <c r="AL34" s="22"/>
      <c r="AM34" s="22"/>
      <c r="AN34" s="22"/>
      <c r="AO34" s="22"/>
      <c r="AP34" s="22"/>
      <c r="AQ34" s="22"/>
      <c r="AR34" s="22"/>
    </row>
    <row r="35" spans="30:44" x14ac:dyDescent="0.35">
      <c r="AD35" s="22"/>
      <c r="AE35" s="22"/>
      <c r="AF35" s="22"/>
      <c r="AG35" s="22"/>
      <c r="AH35" s="22"/>
      <c r="AI35" s="22"/>
      <c r="AJ35" s="22"/>
      <c r="AK35" s="22"/>
      <c r="AL35" s="22"/>
      <c r="AM35" s="22"/>
      <c r="AN35" s="22"/>
      <c r="AO35" s="22"/>
      <c r="AP35" s="22"/>
      <c r="AQ35" s="22"/>
      <c r="AR35" s="22"/>
    </row>
    <row r="36" spans="30:44" x14ac:dyDescent="0.35">
      <c r="AD36" s="22"/>
      <c r="AE36" s="22"/>
      <c r="AF36" s="22"/>
      <c r="AG36" s="22"/>
      <c r="AH36" s="22"/>
      <c r="AI36" s="22"/>
      <c r="AJ36" s="22"/>
      <c r="AK36" s="22"/>
      <c r="AL36" s="22"/>
      <c r="AM36" s="22"/>
      <c r="AN36" s="22"/>
      <c r="AO36" s="22"/>
      <c r="AP36" s="22"/>
      <c r="AQ36" s="22"/>
      <c r="AR36" s="22"/>
    </row>
    <row r="37" spans="30:44" x14ac:dyDescent="0.35">
      <c r="AD37" s="22"/>
      <c r="AE37" s="22"/>
      <c r="AF37" s="22"/>
      <c r="AG37" s="22"/>
      <c r="AH37" s="22"/>
      <c r="AI37" s="22"/>
      <c r="AJ37" s="22"/>
      <c r="AK37" s="22"/>
      <c r="AL37" s="22"/>
      <c r="AM37" s="22"/>
      <c r="AN37" s="22"/>
      <c r="AO37" s="22"/>
      <c r="AP37" s="22"/>
      <c r="AQ37" s="22"/>
      <c r="AR37" s="22"/>
    </row>
    <row r="38" spans="30:44" x14ac:dyDescent="0.35"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  <c r="AO38" s="22"/>
      <c r="AP38" s="22"/>
      <c r="AQ38" s="22"/>
      <c r="AR38" s="22"/>
    </row>
    <row r="39" spans="30:44" x14ac:dyDescent="0.35">
      <c r="AD39" s="22"/>
      <c r="AE39" s="22"/>
      <c r="AF39" s="22"/>
      <c r="AG39" s="22"/>
      <c r="AH39" s="22"/>
      <c r="AI39" s="22"/>
      <c r="AJ39" s="22"/>
      <c r="AK39" s="22"/>
      <c r="AL39" s="22"/>
      <c r="AM39" s="22"/>
      <c r="AN39" s="22"/>
      <c r="AO39" s="22"/>
      <c r="AP39" s="22"/>
      <c r="AQ39" s="22"/>
      <c r="AR39" s="22"/>
    </row>
    <row r="40" spans="30:44" x14ac:dyDescent="0.35">
      <c r="AD40" s="22"/>
      <c r="AE40" s="22"/>
      <c r="AF40" s="22"/>
      <c r="AG40" s="22"/>
      <c r="AH40" s="22"/>
      <c r="AI40" s="22"/>
      <c r="AJ40" s="22"/>
      <c r="AK40" s="22"/>
      <c r="AL40" s="22"/>
      <c r="AM40" s="22"/>
      <c r="AN40" s="22"/>
      <c r="AO40" s="22"/>
      <c r="AP40" s="22"/>
      <c r="AQ40" s="22"/>
      <c r="AR40" s="22"/>
    </row>
  </sheetData>
  <autoFilter ref="A8:AY33"/>
  <mergeCells count="25">
    <mergeCell ref="AD33:AI33"/>
    <mergeCell ref="A28:B28"/>
    <mergeCell ref="AD29:AD30"/>
    <mergeCell ref="AF29:AG29"/>
    <mergeCell ref="AH29:AH30"/>
    <mergeCell ref="AI29:AI30"/>
    <mergeCell ref="AI31:AI32"/>
    <mergeCell ref="AY5:AY7"/>
    <mergeCell ref="C6:E6"/>
    <mergeCell ref="F6:H6"/>
    <mergeCell ref="I6:L6"/>
    <mergeCell ref="M6:N6"/>
    <mergeCell ref="O6:Q6"/>
    <mergeCell ref="R6:T6"/>
    <mergeCell ref="AD6:AN6"/>
    <mergeCell ref="AP6:AQ6"/>
    <mergeCell ref="AS6:AT6"/>
    <mergeCell ref="AD5:AX5"/>
    <mergeCell ref="AU6:AV6"/>
    <mergeCell ref="AW6:AX6"/>
    <mergeCell ref="D1:L1"/>
    <mergeCell ref="A5:A7"/>
    <mergeCell ref="B5:B7"/>
    <mergeCell ref="C5:T5"/>
    <mergeCell ref="U5:AC6"/>
  </mergeCells>
  <pageMargins left="0.2" right="0.2" top="0.25" bottom="0.25" header="0.3" footer="0.3"/>
  <pageSetup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tabSelected="1" zoomScale="130" zoomScaleNormal="130" workbookViewId="0">
      <selection activeCell="A6" sqref="A6:XFD24"/>
    </sheetView>
  </sheetViews>
  <sheetFormatPr defaultColWidth="9.109375" defaultRowHeight="15.6" x14ac:dyDescent="0.3"/>
  <cols>
    <col min="1" max="1" width="4.5546875" style="86" customWidth="1"/>
    <col min="2" max="2" width="22.6640625" style="86" customWidth="1"/>
    <col min="3" max="6" width="16.88671875" style="86" customWidth="1"/>
    <col min="7" max="16384" width="9.109375" style="86"/>
  </cols>
  <sheetData>
    <row r="1" spans="1:6" ht="18.75" customHeight="1" x14ac:dyDescent="0.3">
      <c r="B1" s="88" t="s">
        <v>66</v>
      </c>
      <c r="C1" s="88"/>
      <c r="D1" s="161" t="s">
        <v>39</v>
      </c>
      <c r="E1" s="161"/>
      <c r="F1" s="161"/>
    </row>
    <row r="2" spans="1:6" x14ac:dyDescent="0.3">
      <c r="B2" s="107" t="s">
        <v>68</v>
      </c>
      <c r="C2" s="107"/>
      <c r="E2" s="107"/>
      <c r="F2" s="107"/>
    </row>
    <row r="3" spans="1:6" ht="7.95" customHeight="1" x14ac:dyDescent="0.3"/>
    <row r="4" spans="1:6" ht="18" hidden="1" customHeight="1" x14ac:dyDescent="0.3"/>
    <row r="5" spans="1:6" ht="46.95" customHeight="1" x14ac:dyDescent="0.3">
      <c r="A5" s="108"/>
      <c r="B5" s="108"/>
      <c r="C5" s="75" t="s">
        <v>200</v>
      </c>
      <c r="D5" s="75" t="s">
        <v>146</v>
      </c>
      <c r="E5" s="75" t="s">
        <v>201</v>
      </c>
      <c r="F5" s="75" t="s">
        <v>202</v>
      </c>
    </row>
    <row r="6" spans="1:6" x14ac:dyDescent="0.3">
      <c r="A6" s="112">
        <v>1</v>
      </c>
      <c r="B6" s="113" t="s">
        <v>95</v>
      </c>
      <c r="C6" s="109">
        <f>'PL 02'!AG63</f>
        <v>48</v>
      </c>
      <c r="D6" s="110">
        <f t="shared" ref="D6:D24" si="0">C6/49*100</f>
        <v>97.959183673469383</v>
      </c>
      <c r="E6" s="111" t="str">
        <f t="shared" ref="E6:E24" si="1">(IF(AND(D6&gt;=90,D6&lt;=100),"Xuất sắc",IF(AND(D6&gt;=80,D6&lt;=90),"Tốt",IF(AND(D6&gt;=70,D6&lt;80),"Khá","Hoàn thành"))))</f>
        <v>Xuất sắc</v>
      </c>
      <c r="F6" s="109">
        <f>'PL01'!AY24</f>
        <v>36</v>
      </c>
    </row>
    <row r="7" spans="1:6" x14ac:dyDescent="0.3">
      <c r="A7" s="112">
        <v>2</v>
      </c>
      <c r="B7" s="113" t="s">
        <v>94</v>
      </c>
      <c r="C7" s="109">
        <f>'PL 02'!W63</f>
        <v>47</v>
      </c>
      <c r="D7" s="110">
        <f t="shared" si="0"/>
        <v>95.918367346938766</v>
      </c>
      <c r="E7" s="111" t="str">
        <f t="shared" si="1"/>
        <v>Xuất sắc</v>
      </c>
      <c r="F7" s="109">
        <f>'PL01'!AY22</f>
        <v>37</v>
      </c>
    </row>
    <row r="8" spans="1:6" x14ac:dyDescent="0.3">
      <c r="A8" s="112">
        <v>3</v>
      </c>
      <c r="B8" s="113" t="s">
        <v>92</v>
      </c>
      <c r="C8" s="109">
        <f>'PL 02'!K63</f>
        <v>47</v>
      </c>
      <c r="D8" s="110">
        <f t="shared" si="0"/>
        <v>95.918367346938766</v>
      </c>
      <c r="E8" s="111" t="str">
        <f t="shared" si="1"/>
        <v>Xuất sắc</v>
      </c>
      <c r="F8" s="109">
        <f>'PL01'!AY10</f>
        <v>36</v>
      </c>
    </row>
    <row r="9" spans="1:6" x14ac:dyDescent="0.3">
      <c r="A9" s="112">
        <v>4</v>
      </c>
      <c r="B9" s="113" t="s">
        <v>99</v>
      </c>
      <c r="C9" s="109">
        <f>'PL 02'!I63</f>
        <v>46</v>
      </c>
      <c r="D9" s="110">
        <f t="shared" si="0"/>
        <v>93.877551020408163</v>
      </c>
      <c r="E9" s="111" t="str">
        <f t="shared" si="1"/>
        <v>Xuất sắc</v>
      </c>
      <c r="F9" s="109">
        <f>'PL01'!AY9</f>
        <v>46</v>
      </c>
    </row>
    <row r="10" spans="1:6" x14ac:dyDescent="0.3">
      <c r="A10" s="112">
        <v>5</v>
      </c>
      <c r="B10" s="113" t="s">
        <v>96</v>
      </c>
      <c r="C10" s="109">
        <f>'PL 02'!G63</f>
        <v>46</v>
      </c>
      <c r="D10" s="110">
        <f t="shared" si="0"/>
        <v>93.877551020408163</v>
      </c>
      <c r="E10" s="111" t="str">
        <f t="shared" si="1"/>
        <v>Xuất sắc</v>
      </c>
      <c r="F10" s="109">
        <f>'PL01'!AY13</f>
        <v>23</v>
      </c>
    </row>
    <row r="11" spans="1:6" x14ac:dyDescent="0.3">
      <c r="A11" s="112">
        <v>6</v>
      </c>
      <c r="B11" s="113" t="s">
        <v>104</v>
      </c>
      <c r="C11" s="109">
        <f>'PL 02'!AC63</f>
        <v>45</v>
      </c>
      <c r="D11" s="110">
        <f t="shared" si="0"/>
        <v>91.83673469387756</v>
      </c>
      <c r="E11" s="111" t="str">
        <f t="shared" si="1"/>
        <v>Xuất sắc</v>
      </c>
      <c r="F11" s="109">
        <f>'PL01'!AY20</f>
        <v>45</v>
      </c>
    </row>
    <row r="12" spans="1:6" x14ac:dyDescent="0.3">
      <c r="A12" s="112">
        <v>7</v>
      </c>
      <c r="B12" s="113" t="s">
        <v>105</v>
      </c>
      <c r="C12" s="109">
        <f>'PL 02'!AK63</f>
        <v>45</v>
      </c>
      <c r="D12" s="110">
        <f t="shared" si="0"/>
        <v>91.83673469387756</v>
      </c>
      <c r="E12" s="111" t="str">
        <f t="shared" si="1"/>
        <v>Xuất sắc</v>
      </c>
      <c r="F12" s="109">
        <f>'PL01'!AY18</f>
        <v>39</v>
      </c>
    </row>
    <row r="13" spans="1:6" x14ac:dyDescent="0.3">
      <c r="A13" s="112">
        <v>8</v>
      </c>
      <c r="B13" s="113" t="s">
        <v>106</v>
      </c>
      <c r="C13" s="109">
        <f>'PL 02'!AI63</f>
        <v>45</v>
      </c>
      <c r="D13" s="110">
        <f t="shared" si="0"/>
        <v>91.83673469387756</v>
      </c>
      <c r="E13" s="111" t="str">
        <f t="shared" si="1"/>
        <v>Xuất sắc</v>
      </c>
      <c r="F13" s="109">
        <f>'PL01'!AY17</f>
        <v>12</v>
      </c>
    </row>
    <row r="14" spans="1:6" x14ac:dyDescent="0.3">
      <c r="A14" s="112">
        <v>9</v>
      </c>
      <c r="B14" s="113" t="s">
        <v>93</v>
      </c>
      <c r="C14" s="109">
        <f>'PL 02'!O63</f>
        <v>44</v>
      </c>
      <c r="D14" s="110">
        <f t="shared" si="0"/>
        <v>89.795918367346943</v>
      </c>
      <c r="E14" s="111" t="str">
        <f t="shared" si="1"/>
        <v>Tốt</v>
      </c>
      <c r="F14" s="109">
        <f>'PL01'!AY12</f>
        <v>19</v>
      </c>
    </row>
    <row r="15" spans="1:6" x14ac:dyDescent="0.3">
      <c r="A15" s="112">
        <v>10</v>
      </c>
      <c r="B15" s="113" t="s">
        <v>98</v>
      </c>
      <c r="C15" s="109">
        <f>'PL 02'!AE63</f>
        <v>44</v>
      </c>
      <c r="D15" s="110">
        <f t="shared" si="0"/>
        <v>89.795918367346943</v>
      </c>
      <c r="E15" s="111" t="str">
        <f t="shared" si="1"/>
        <v>Tốt</v>
      </c>
      <c r="F15" s="109">
        <f>'PL01'!AY23</f>
        <v>14</v>
      </c>
    </row>
    <row r="16" spans="1:6" x14ac:dyDescent="0.3">
      <c r="A16" s="112">
        <v>11</v>
      </c>
      <c r="B16" s="113" t="s">
        <v>100</v>
      </c>
      <c r="C16" s="109">
        <f>'PL 02'!S63</f>
        <v>44</v>
      </c>
      <c r="D16" s="110">
        <f t="shared" si="0"/>
        <v>89.795918367346943</v>
      </c>
      <c r="E16" s="111" t="str">
        <f t="shared" si="1"/>
        <v>Tốt</v>
      </c>
      <c r="F16" s="109">
        <f>'PL01'!AY15</f>
        <v>12</v>
      </c>
    </row>
    <row r="17" spans="1:6" x14ac:dyDescent="0.3">
      <c r="A17" s="112">
        <v>12</v>
      </c>
      <c r="B17" s="113" t="s">
        <v>181</v>
      </c>
      <c r="C17" s="109">
        <f>'PL 02'!Q63</f>
        <v>42</v>
      </c>
      <c r="D17" s="110">
        <f t="shared" si="0"/>
        <v>85.714285714285708</v>
      </c>
      <c r="E17" s="111" t="str">
        <f t="shared" si="1"/>
        <v>Tốt</v>
      </c>
      <c r="F17" s="109">
        <f>'PL01'!AY14</f>
        <v>22</v>
      </c>
    </row>
    <row r="18" spans="1:6" x14ac:dyDescent="0.3">
      <c r="A18" s="112">
        <v>13</v>
      </c>
      <c r="B18" s="113" t="s">
        <v>182</v>
      </c>
      <c r="C18" s="109">
        <f>'PL 02'!Y63</f>
        <v>42</v>
      </c>
      <c r="D18" s="110">
        <f t="shared" si="0"/>
        <v>85.714285714285708</v>
      </c>
      <c r="E18" s="111" t="str">
        <f t="shared" si="1"/>
        <v>Tốt</v>
      </c>
      <c r="F18" s="109">
        <f>'PL01'!AY21</f>
        <v>15</v>
      </c>
    </row>
    <row r="19" spans="1:6" x14ac:dyDescent="0.3">
      <c r="A19" s="112">
        <v>14</v>
      </c>
      <c r="B19" s="113" t="s">
        <v>97</v>
      </c>
      <c r="C19" s="109">
        <f>'PL 02'!M63</f>
        <v>42</v>
      </c>
      <c r="D19" s="110">
        <f t="shared" si="0"/>
        <v>85.714285714285708</v>
      </c>
      <c r="E19" s="111" t="str">
        <f t="shared" si="1"/>
        <v>Tốt</v>
      </c>
      <c r="F19" s="109">
        <f>'PL01'!AY11</f>
        <v>14</v>
      </c>
    </row>
    <row r="20" spans="1:6" x14ac:dyDescent="0.3">
      <c r="A20" s="112">
        <v>15</v>
      </c>
      <c r="B20" s="113" t="s">
        <v>107</v>
      </c>
      <c r="C20" s="109">
        <f>'PL 02'!AM63</f>
        <v>42</v>
      </c>
      <c r="D20" s="110">
        <f t="shared" si="0"/>
        <v>85.714285714285708</v>
      </c>
      <c r="E20" s="111" t="str">
        <f t="shared" si="1"/>
        <v>Tốt</v>
      </c>
      <c r="F20" s="109">
        <f>'PL01'!AY25</f>
        <v>6</v>
      </c>
    </row>
    <row r="21" spans="1:6" x14ac:dyDescent="0.3">
      <c r="A21" s="112">
        <v>16</v>
      </c>
      <c r="B21" s="113" t="s">
        <v>101</v>
      </c>
      <c r="C21" s="109">
        <f>'PL 02'!AA63</f>
        <v>41</v>
      </c>
      <c r="D21" s="110">
        <f t="shared" si="0"/>
        <v>83.673469387755105</v>
      </c>
      <c r="E21" s="111" t="str">
        <f t="shared" si="1"/>
        <v>Tốt</v>
      </c>
      <c r="F21" s="109">
        <f>'PL01'!AY19</f>
        <v>19</v>
      </c>
    </row>
    <row r="22" spans="1:6" x14ac:dyDescent="0.3">
      <c r="A22" s="112">
        <v>17</v>
      </c>
      <c r="B22" s="113" t="s">
        <v>110</v>
      </c>
      <c r="C22" s="109">
        <f>'PL 02'!AQ63</f>
        <v>43</v>
      </c>
      <c r="D22" s="110">
        <f t="shared" si="0"/>
        <v>87.755102040816325</v>
      </c>
      <c r="E22" s="111" t="str">
        <f t="shared" si="1"/>
        <v>Tốt</v>
      </c>
      <c r="F22" s="109">
        <f>'PL01'!AY27</f>
        <v>5</v>
      </c>
    </row>
    <row r="23" spans="1:6" x14ac:dyDescent="0.3">
      <c r="A23" s="112">
        <v>18</v>
      </c>
      <c r="B23" s="113" t="s">
        <v>103</v>
      </c>
      <c r="C23" s="109">
        <f>'PL 02'!U63</f>
        <v>40</v>
      </c>
      <c r="D23" s="110">
        <f t="shared" si="0"/>
        <v>81.632653061224488</v>
      </c>
      <c r="E23" s="111" t="str">
        <f t="shared" si="1"/>
        <v>Tốt</v>
      </c>
      <c r="F23" s="109">
        <f>'PL01'!AY16</f>
        <v>21</v>
      </c>
    </row>
    <row r="24" spans="1:6" x14ac:dyDescent="0.3">
      <c r="A24" s="112">
        <v>19</v>
      </c>
      <c r="B24" s="113" t="s">
        <v>109</v>
      </c>
      <c r="C24" s="109">
        <f>'PL 02'!AO63</f>
        <v>41</v>
      </c>
      <c r="D24" s="110">
        <f t="shared" si="0"/>
        <v>83.673469387755105</v>
      </c>
      <c r="E24" s="111" t="str">
        <f t="shared" si="1"/>
        <v>Tốt</v>
      </c>
      <c r="F24" s="109">
        <f>'PL01'!AY26</f>
        <v>0</v>
      </c>
    </row>
    <row r="25" spans="1:6" ht="18" customHeight="1" x14ac:dyDescent="0.3"/>
    <row r="27" spans="1:6" ht="33.6" customHeight="1" x14ac:dyDescent="0.3"/>
  </sheetData>
  <sortState ref="A16:O25">
    <sortCondition descending="1" ref="D16:D25"/>
  </sortState>
  <mergeCells count="1">
    <mergeCell ref="D1:F1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PL 02</vt:lpstr>
      <vt:lpstr>PL01</vt:lpstr>
      <vt:lpstr>Xếp hạng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2024-07-08T04:00:01Z</cp:lastPrinted>
  <dcterms:created xsi:type="dcterms:W3CDTF">2024-05-21T08:28:11Z</dcterms:created>
  <dcterms:modified xsi:type="dcterms:W3CDTF">2024-07-15T03:31:58Z</dcterms:modified>
</cp:coreProperties>
</file>